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-2024\4R-28.2.2024\"/>
    </mc:Choice>
  </mc:AlternateContent>
  <bookViews>
    <workbookView xWindow="480" yWindow="300" windowWidth="27795" windowHeight="12405" firstSheet="2" activeTab="7"/>
  </bookViews>
  <sheets>
    <sheet name="Příloha č. 1" sheetId="12" r:id="rId1"/>
    <sheet name="Příloha č. 2" sheetId="9" r:id="rId2"/>
    <sheet name="Příloha č. 3" sheetId="13" r:id="rId3"/>
    <sheet name="Příloha č. 4" sheetId="14" r:id="rId4"/>
    <sheet name="Příloha č. 5" sheetId="11" r:id="rId5"/>
    <sheet name="Příloha č. 6" sheetId="10" r:id="rId6"/>
    <sheet name="Příloha č. 7" sheetId="4" r:id="rId7"/>
    <sheet name="Příloha č. 8" sheetId="15" r:id="rId8"/>
  </sheets>
  <calcPr calcId="152511"/>
</workbook>
</file>

<file path=xl/calcChain.xml><?xml version="1.0" encoding="utf-8"?>
<calcChain xmlns="http://schemas.openxmlformats.org/spreadsheetml/2006/main">
  <c r="B5" i="15" l="1"/>
  <c r="K13" i="10"/>
  <c r="J13" i="10"/>
  <c r="I13" i="10"/>
  <c r="H13" i="10"/>
  <c r="G13" i="10"/>
  <c r="F13" i="10"/>
  <c r="E13" i="10"/>
  <c r="D13" i="10"/>
  <c r="C13" i="10"/>
  <c r="B13" i="10"/>
  <c r="L3" i="10"/>
  <c r="K3" i="10"/>
  <c r="J3" i="10"/>
  <c r="I3" i="10"/>
  <c r="H3" i="10"/>
  <c r="G3" i="10"/>
  <c r="F3" i="10"/>
  <c r="E3" i="10"/>
  <c r="D3" i="10"/>
  <c r="C3" i="10"/>
  <c r="B3" i="10"/>
  <c r="J13" i="13"/>
  <c r="I13" i="13"/>
  <c r="H13" i="13"/>
  <c r="G13" i="13"/>
  <c r="F13" i="13"/>
  <c r="E13" i="13"/>
  <c r="D13" i="13"/>
  <c r="C13" i="13"/>
  <c r="B13" i="13"/>
  <c r="K3" i="13"/>
  <c r="J3" i="13"/>
  <c r="I3" i="13"/>
  <c r="H3" i="13"/>
  <c r="G3" i="13"/>
  <c r="F3" i="13"/>
  <c r="E3" i="13"/>
  <c r="D3" i="13"/>
  <c r="C3" i="13"/>
  <c r="B3" i="13"/>
  <c r="C17" i="10" l="1"/>
  <c r="D17" i="10"/>
  <c r="E17" i="10"/>
  <c r="F17" i="10"/>
  <c r="G17" i="10"/>
  <c r="H17" i="10"/>
  <c r="I17" i="10"/>
  <c r="J17" i="10"/>
  <c r="K17" i="10"/>
  <c r="B17" i="10"/>
  <c r="C14" i="10"/>
  <c r="D14" i="10"/>
  <c r="E14" i="10"/>
  <c r="F14" i="10"/>
  <c r="G14" i="10"/>
  <c r="H14" i="10"/>
  <c r="I14" i="10"/>
  <c r="J14" i="10"/>
  <c r="K14" i="10"/>
  <c r="B14" i="10"/>
  <c r="C7" i="10"/>
  <c r="D7" i="10"/>
  <c r="E7" i="10"/>
  <c r="F7" i="10"/>
  <c r="G7" i="10"/>
  <c r="H7" i="10"/>
  <c r="I7" i="10"/>
  <c r="J7" i="10"/>
  <c r="K7" i="10"/>
  <c r="L7" i="10"/>
  <c r="B7" i="10"/>
  <c r="C4" i="10"/>
  <c r="D4" i="10"/>
  <c r="E4" i="10"/>
  <c r="F4" i="10"/>
  <c r="G4" i="10"/>
  <c r="H4" i="10"/>
  <c r="I4" i="10"/>
  <c r="J4" i="10"/>
  <c r="K4" i="10"/>
  <c r="L4" i="10"/>
  <c r="B4" i="10"/>
  <c r="C17" i="11"/>
  <c r="D17" i="11"/>
  <c r="E17" i="11"/>
  <c r="F17" i="11"/>
  <c r="G17" i="11"/>
  <c r="H17" i="11"/>
  <c r="I17" i="11"/>
  <c r="J17" i="11"/>
  <c r="K17" i="11"/>
  <c r="B17" i="11"/>
  <c r="C14" i="11"/>
  <c r="D14" i="11"/>
  <c r="E14" i="11"/>
  <c r="F14" i="11"/>
  <c r="G14" i="11"/>
  <c r="H14" i="11"/>
  <c r="I14" i="11"/>
  <c r="J14" i="11"/>
  <c r="K14" i="11"/>
  <c r="B14" i="11"/>
  <c r="C7" i="11"/>
  <c r="D7" i="11"/>
  <c r="E7" i="11"/>
  <c r="F7" i="11"/>
  <c r="G7" i="11"/>
  <c r="H7" i="11"/>
  <c r="I7" i="11"/>
  <c r="J7" i="11"/>
  <c r="K7" i="11"/>
  <c r="L7" i="11"/>
  <c r="B7" i="11"/>
  <c r="C4" i="11"/>
  <c r="D4" i="11"/>
  <c r="E4" i="11"/>
  <c r="F4" i="11"/>
  <c r="G4" i="11"/>
  <c r="H4" i="11"/>
  <c r="I4" i="11"/>
  <c r="J4" i="11"/>
  <c r="K4" i="11"/>
  <c r="L4" i="11"/>
  <c r="B4" i="11"/>
  <c r="C17" i="13"/>
  <c r="D17" i="13"/>
  <c r="E17" i="13"/>
  <c r="F17" i="13"/>
  <c r="G17" i="13"/>
  <c r="H17" i="13"/>
  <c r="I17" i="13"/>
  <c r="J17" i="13"/>
  <c r="B17" i="13"/>
  <c r="C14" i="13"/>
  <c r="D14" i="13"/>
  <c r="E14" i="13"/>
  <c r="F14" i="13"/>
  <c r="G14" i="13"/>
  <c r="H14" i="13"/>
  <c r="I14" i="13"/>
  <c r="J14" i="13"/>
  <c r="B14" i="13"/>
  <c r="C7" i="13"/>
  <c r="D7" i="13"/>
  <c r="E7" i="13"/>
  <c r="F7" i="13"/>
  <c r="G7" i="13"/>
  <c r="H7" i="13"/>
  <c r="I7" i="13"/>
  <c r="J7" i="13"/>
  <c r="K7" i="13"/>
  <c r="B7" i="13"/>
  <c r="C4" i="13"/>
  <c r="D4" i="13"/>
  <c r="E4" i="13"/>
  <c r="F4" i="13"/>
  <c r="G4" i="13"/>
  <c r="H4" i="13"/>
  <c r="I4" i="13"/>
  <c r="J4" i="13"/>
  <c r="K4" i="13"/>
  <c r="B4" i="13"/>
  <c r="C17" i="9"/>
  <c r="D17" i="9"/>
  <c r="E17" i="9"/>
  <c r="F17" i="9"/>
  <c r="G17" i="9"/>
  <c r="H17" i="9"/>
  <c r="I17" i="9"/>
  <c r="J17" i="9"/>
  <c r="B17" i="9"/>
  <c r="C7" i="9"/>
  <c r="D7" i="9"/>
  <c r="E7" i="9"/>
  <c r="F7" i="9"/>
  <c r="G7" i="9"/>
  <c r="H7" i="9"/>
  <c r="I7" i="9"/>
  <c r="J7" i="9"/>
  <c r="K7" i="9"/>
  <c r="B7" i="9"/>
  <c r="C14" i="9"/>
  <c r="D14" i="9"/>
  <c r="E14" i="9"/>
  <c r="F14" i="9"/>
  <c r="G14" i="9"/>
  <c r="H14" i="9"/>
  <c r="I14" i="9"/>
  <c r="J14" i="9"/>
  <c r="B14" i="9"/>
  <c r="C4" i="9"/>
  <c r="D4" i="9"/>
  <c r="E4" i="9"/>
  <c r="F4" i="9"/>
  <c r="G4" i="9"/>
  <c r="H4" i="9"/>
  <c r="I4" i="9"/>
  <c r="J4" i="9"/>
  <c r="K4" i="9"/>
  <c r="B4" i="9"/>
  <c r="C17" i="15" l="1"/>
  <c r="B17" i="15"/>
  <c r="C5" i="15"/>
  <c r="C13" i="9" l="1"/>
  <c r="D13" i="9"/>
  <c r="E13" i="9"/>
  <c r="F13" i="9"/>
  <c r="G13" i="9"/>
  <c r="H13" i="9"/>
  <c r="I13" i="9"/>
  <c r="J13" i="9"/>
  <c r="B13" i="9"/>
  <c r="C3" i="9"/>
  <c r="D3" i="9"/>
  <c r="E3" i="9"/>
  <c r="F3" i="9"/>
  <c r="G3" i="9"/>
  <c r="H3" i="9"/>
  <c r="I3" i="9"/>
  <c r="J3" i="9"/>
  <c r="K3" i="9"/>
  <c r="B3" i="9"/>
  <c r="C13" i="11"/>
  <c r="D13" i="11"/>
  <c r="E13" i="11"/>
  <c r="F13" i="11"/>
  <c r="G13" i="11"/>
  <c r="H13" i="11"/>
  <c r="I13" i="11"/>
  <c r="J13" i="11"/>
  <c r="K13" i="11"/>
  <c r="B13" i="11"/>
  <c r="C3" i="11"/>
  <c r="D3" i="11"/>
  <c r="E3" i="11"/>
  <c r="F3" i="11"/>
  <c r="G3" i="11"/>
  <c r="H3" i="11"/>
  <c r="I3" i="11"/>
  <c r="J3" i="11"/>
  <c r="K3" i="11"/>
  <c r="L3" i="11"/>
  <c r="B3" i="11"/>
  <c r="I10" i="12" l="1"/>
  <c r="C16" i="15" l="1"/>
  <c r="C23" i="15" s="1"/>
  <c r="C20" i="15" s="1"/>
  <c r="B16" i="15"/>
  <c r="B23" i="15" s="1"/>
  <c r="B20" i="15" s="1"/>
  <c r="C4" i="15"/>
  <c r="C11" i="15" s="1"/>
  <c r="C8" i="15" s="1"/>
  <c r="B4" i="15"/>
  <c r="B11" i="15" s="1"/>
  <c r="B8" i="15" s="1"/>
  <c r="K12" i="10"/>
  <c r="K19" i="10" s="1"/>
  <c r="K16" i="10" s="1"/>
  <c r="J12" i="10"/>
  <c r="J19" i="10" s="1"/>
  <c r="J16" i="10" s="1"/>
  <c r="I12" i="10"/>
  <c r="I19" i="10" s="1"/>
  <c r="I16" i="10" s="1"/>
  <c r="H12" i="10"/>
  <c r="H19" i="10" s="1"/>
  <c r="H16" i="10" s="1"/>
  <c r="G12" i="10"/>
  <c r="G19" i="10" s="1"/>
  <c r="G16" i="10" s="1"/>
  <c r="F12" i="10"/>
  <c r="F19" i="10" s="1"/>
  <c r="F16" i="10" s="1"/>
  <c r="E12" i="10"/>
  <c r="E19" i="10" s="1"/>
  <c r="E16" i="10" s="1"/>
  <c r="D12" i="10"/>
  <c r="D19" i="10" s="1"/>
  <c r="D16" i="10" s="1"/>
  <c r="C12" i="10"/>
  <c r="C19" i="10" s="1"/>
  <c r="C16" i="10" s="1"/>
  <c r="B12" i="10"/>
  <c r="B19" i="10" s="1"/>
  <c r="B16" i="10" s="1"/>
  <c r="K12" i="11"/>
  <c r="K19" i="11" s="1"/>
  <c r="K16" i="11" s="1"/>
  <c r="J12" i="11"/>
  <c r="J19" i="11" s="1"/>
  <c r="J16" i="11" s="1"/>
  <c r="I12" i="11"/>
  <c r="I19" i="11" s="1"/>
  <c r="I16" i="11" s="1"/>
  <c r="H12" i="11"/>
  <c r="H19" i="11" s="1"/>
  <c r="H16" i="11" s="1"/>
  <c r="G12" i="11"/>
  <c r="G19" i="11" s="1"/>
  <c r="G16" i="11" s="1"/>
  <c r="F12" i="11"/>
  <c r="F19" i="11" s="1"/>
  <c r="F16" i="11" s="1"/>
  <c r="E12" i="11"/>
  <c r="E19" i="11" s="1"/>
  <c r="E16" i="11" s="1"/>
  <c r="D12" i="11"/>
  <c r="D19" i="11" s="1"/>
  <c r="D16" i="11" s="1"/>
  <c r="C12" i="11"/>
  <c r="C19" i="11" s="1"/>
  <c r="C16" i="11" s="1"/>
  <c r="B12" i="11"/>
  <c r="B19" i="11" s="1"/>
  <c r="B16" i="11" s="1"/>
  <c r="K13" i="14"/>
  <c r="K21" i="14" s="1"/>
  <c r="K18" i="14" s="1"/>
  <c r="J13" i="14"/>
  <c r="J21" i="14" s="1"/>
  <c r="J18" i="14" s="1"/>
  <c r="I13" i="14"/>
  <c r="I21" i="14" s="1"/>
  <c r="I18" i="14" s="1"/>
  <c r="H13" i="14"/>
  <c r="H21" i="14" s="1"/>
  <c r="H18" i="14" s="1"/>
  <c r="G13" i="14"/>
  <c r="G21" i="14" s="1"/>
  <c r="G18" i="14" s="1"/>
  <c r="F13" i="14"/>
  <c r="F21" i="14" s="1"/>
  <c r="F18" i="14" s="1"/>
  <c r="E13" i="14"/>
  <c r="E21" i="14" s="1"/>
  <c r="E18" i="14" s="1"/>
  <c r="D13" i="14"/>
  <c r="D21" i="14" s="1"/>
  <c r="D18" i="14" s="1"/>
  <c r="C13" i="14"/>
  <c r="C21" i="14" s="1"/>
  <c r="C18" i="14" s="1"/>
  <c r="B13" i="14"/>
  <c r="B21" i="14" s="1"/>
  <c r="B18" i="14" s="1"/>
  <c r="J12" i="13"/>
  <c r="J19" i="13" s="1"/>
  <c r="J16" i="13" s="1"/>
  <c r="I12" i="13"/>
  <c r="I19" i="13" s="1"/>
  <c r="I16" i="13" s="1"/>
  <c r="H12" i="13"/>
  <c r="H19" i="13" s="1"/>
  <c r="H16" i="13" s="1"/>
  <c r="G12" i="13"/>
  <c r="G19" i="13" s="1"/>
  <c r="G16" i="13" s="1"/>
  <c r="F12" i="13"/>
  <c r="F19" i="13" s="1"/>
  <c r="F16" i="13" s="1"/>
  <c r="E12" i="13"/>
  <c r="E19" i="13" s="1"/>
  <c r="E16" i="13" s="1"/>
  <c r="D12" i="13"/>
  <c r="D19" i="13" s="1"/>
  <c r="D16" i="13" s="1"/>
  <c r="C12" i="13"/>
  <c r="C19" i="13" s="1"/>
  <c r="C16" i="13" s="1"/>
  <c r="B12" i="13"/>
  <c r="B19" i="13" s="1"/>
  <c r="B16" i="13" s="1"/>
  <c r="J12" i="9"/>
  <c r="J19" i="9" s="1"/>
  <c r="J16" i="9" s="1"/>
  <c r="I12" i="9"/>
  <c r="I19" i="9" s="1"/>
  <c r="I16" i="9" s="1"/>
  <c r="H12" i="9"/>
  <c r="H19" i="9" s="1"/>
  <c r="H16" i="9" s="1"/>
  <c r="G12" i="9"/>
  <c r="G19" i="9" s="1"/>
  <c r="G16" i="9" s="1"/>
  <c r="F12" i="9"/>
  <c r="F19" i="9" s="1"/>
  <c r="F16" i="9" s="1"/>
  <c r="E12" i="9"/>
  <c r="E19" i="9" s="1"/>
  <c r="E16" i="9" s="1"/>
  <c r="D12" i="9"/>
  <c r="D19" i="9" s="1"/>
  <c r="D16" i="9" s="1"/>
  <c r="C12" i="9"/>
  <c r="C19" i="9" s="1"/>
  <c r="C16" i="9" s="1"/>
  <c r="B12" i="9"/>
  <c r="B19" i="9" s="1"/>
  <c r="B16" i="9" s="1"/>
  <c r="J13" i="12"/>
  <c r="J21" i="12" s="1"/>
  <c r="J18" i="12" s="1"/>
  <c r="I13" i="12"/>
  <c r="I21" i="12" s="1"/>
  <c r="I18" i="12" s="1"/>
  <c r="H13" i="12"/>
  <c r="H21" i="12" s="1"/>
  <c r="H18" i="12" s="1"/>
  <c r="G13" i="12"/>
  <c r="G21" i="12" s="1"/>
  <c r="G18" i="12" s="1"/>
  <c r="F13" i="12"/>
  <c r="F21" i="12" s="1"/>
  <c r="F18" i="12" s="1"/>
  <c r="E13" i="12"/>
  <c r="E21" i="12" s="1"/>
  <c r="E18" i="12" s="1"/>
  <c r="D13" i="12"/>
  <c r="D21" i="12" s="1"/>
  <c r="D18" i="12" s="1"/>
  <c r="C13" i="12"/>
  <c r="C21" i="12" s="1"/>
  <c r="C18" i="12" s="1"/>
  <c r="B13" i="12"/>
  <c r="B21" i="12" s="1"/>
  <c r="B18" i="12" s="1"/>
  <c r="L2" i="14" l="1"/>
  <c r="L10" i="14" s="1"/>
  <c r="L7" i="14" s="1"/>
  <c r="K2" i="14"/>
  <c r="K10" i="14" s="1"/>
  <c r="K7" i="14" s="1"/>
  <c r="J2" i="14"/>
  <c r="J10" i="14" s="1"/>
  <c r="J7" i="14" s="1"/>
  <c r="I2" i="14"/>
  <c r="I10" i="14" s="1"/>
  <c r="I7" i="14" s="1"/>
  <c r="H2" i="14"/>
  <c r="H10" i="14" s="1"/>
  <c r="H7" i="14" s="1"/>
  <c r="G2" i="14"/>
  <c r="G10" i="14" s="1"/>
  <c r="G7" i="14" s="1"/>
  <c r="F2" i="14"/>
  <c r="F10" i="14" s="1"/>
  <c r="F7" i="14" s="1"/>
  <c r="E2" i="14"/>
  <c r="E10" i="14" s="1"/>
  <c r="E7" i="14" s="1"/>
  <c r="D2" i="14"/>
  <c r="D10" i="14" s="1"/>
  <c r="D7" i="14" s="1"/>
  <c r="C2" i="14"/>
  <c r="C10" i="14" s="1"/>
  <c r="C7" i="14" s="1"/>
  <c r="B2" i="14"/>
  <c r="B10" i="14" s="1"/>
  <c r="B7" i="14" s="1"/>
  <c r="K2" i="13" l="1"/>
  <c r="K9" i="13" s="1"/>
  <c r="K6" i="13" s="1"/>
  <c r="J2" i="13"/>
  <c r="J9" i="13" s="1"/>
  <c r="J6" i="13" s="1"/>
  <c r="I2" i="13"/>
  <c r="I9" i="13" s="1"/>
  <c r="I6" i="13" s="1"/>
  <c r="H2" i="13"/>
  <c r="H9" i="13" s="1"/>
  <c r="H6" i="13" s="1"/>
  <c r="G2" i="13"/>
  <c r="G9" i="13" s="1"/>
  <c r="G6" i="13" s="1"/>
  <c r="F2" i="13"/>
  <c r="F9" i="13" s="1"/>
  <c r="F6" i="13" s="1"/>
  <c r="E2" i="13"/>
  <c r="E9" i="13" s="1"/>
  <c r="E6" i="13" s="1"/>
  <c r="D2" i="13"/>
  <c r="D9" i="13" s="1"/>
  <c r="D6" i="13" s="1"/>
  <c r="C2" i="13"/>
  <c r="C9" i="13" s="1"/>
  <c r="C6" i="13" s="1"/>
  <c r="B2" i="13"/>
  <c r="B9" i="13" s="1"/>
  <c r="B6" i="13" s="1"/>
  <c r="K2" i="12" l="1"/>
  <c r="K10" i="12" s="1"/>
  <c r="K7" i="12" s="1"/>
  <c r="J2" i="12"/>
  <c r="J10" i="12" s="1"/>
  <c r="J7" i="12" s="1"/>
  <c r="I2" i="12"/>
  <c r="I7" i="12" s="1"/>
  <c r="H2" i="12"/>
  <c r="H10" i="12" s="1"/>
  <c r="H7" i="12" s="1"/>
  <c r="G2" i="12"/>
  <c r="G10" i="12" s="1"/>
  <c r="G7" i="12" s="1"/>
  <c r="F2" i="12"/>
  <c r="F10" i="12" s="1"/>
  <c r="F7" i="12" s="1"/>
  <c r="E2" i="12"/>
  <c r="E10" i="12" s="1"/>
  <c r="E7" i="12" s="1"/>
  <c r="D2" i="12"/>
  <c r="D10" i="12" s="1"/>
  <c r="D7" i="12" s="1"/>
  <c r="C2" i="12"/>
  <c r="C10" i="12" s="1"/>
  <c r="C7" i="12" s="1"/>
  <c r="B2" i="12"/>
  <c r="B10" i="12" s="1"/>
  <c r="B7" i="12" s="1"/>
  <c r="L2" i="10" l="1"/>
  <c r="L9" i="10" s="1"/>
  <c r="L6" i="10" s="1"/>
  <c r="K2" i="10"/>
  <c r="K9" i="10" s="1"/>
  <c r="K6" i="10" s="1"/>
  <c r="J2" i="10"/>
  <c r="J9" i="10" s="1"/>
  <c r="J6" i="10" s="1"/>
  <c r="I2" i="10"/>
  <c r="I9" i="10" s="1"/>
  <c r="I6" i="10" s="1"/>
  <c r="H2" i="10"/>
  <c r="H9" i="10" s="1"/>
  <c r="H6" i="10" s="1"/>
  <c r="G2" i="10"/>
  <c r="G9" i="10" s="1"/>
  <c r="G6" i="10" s="1"/>
  <c r="F2" i="10"/>
  <c r="F9" i="10" s="1"/>
  <c r="F6" i="10" s="1"/>
  <c r="E2" i="10"/>
  <c r="E9" i="10" s="1"/>
  <c r="E6" i="10" s="1"/>
  <c r="D2" i="10"/>
  <c r="D9" i="10" s="1"/>
  <c r="D6" i="10" s="1"/>
  <c r="C2" i="10"/>
  <c r="C9" i="10" s="1"/>
  <c r="C6" i="10" s="1"/>
  <c r="B2" i="10"/>
  <c r="B9" i="10" s="1"/>
  <c r="B6" i="10" s="1"/>
  <c r="L2" i="11"/>
  <c r="L9" i="11" s="1"/>
  <c r="L6" i="11" s="1"/>
  <c r="K2" i="11"/>
  <c r="K9" i="11" s="1"/>
  <c r="K6" i="11" s="1"/>
  <c r="J2" i="11"/>
  <c r="J9" i="11" s="1"/>
  <c r="J6" i="11" s="1"/>
  <c r="I2" i="11"/>
  <c r="I9" i="11" s="1"/>
  <c r="I6" i="11" s="1"/>
  <c r="H2" i="11"/>
  <c r="H9" i="11" s="1"/>
  <c r="H6" i="11" s="1"/>
  <c r="G2" i="11"/>
  <c r="G9" i="11" s="1"/>
  <c r="G6" i="11" s="1"/>
  <c r="F2" i="11"/>
  <c r="F9" i="11" s="1"/>
  <c r="F6" i="11" s="1"/>
  <c r="E2" i="11"/>
  <c r="E9" i="11" s="1"/>
  <c r="E6" i="11" s="1"/>
  <c r="D2" i="11"/>
  <c r="D9" i="11" s="1"/>
  <c r="D6" i="11" s="1"/>
  <c r="C2" i="11"/>
  <c r="C9" i="11" s="1"/>
  <c r="C6" i="11" s="1"/>
  <c r="B2" i="11"/>
  <c r="B9" i="11" s="1"/>
  <c r="B6" i="11" s="1"/>
  <c r="K2" i="9"/>
  <c r="K9" i="9" s="1"/>
  <c r="K6" i="9" s="1"/>
  <c r="J2" i="9"/>
  <c r="J9" i="9" s="1"/>
  <c r="J6" i="9" s="1"/>
  <c r="I2" i="9"/>
  <c r="I9" i="9" s="1"/>
  <c r="I6" i="9" s="1"/>
  <c r="H2" i="9"/>
  <c r="H9" i="9" s="1"/>
  <c r="H6" i="9" s="1"/>
  <c r="G2" i="9"/>
  <c r="G9" i="9" s="1"/>
  <c r="G6" i="9" s="1"/>
  <c r="F2" i="9"/>
  <c r="F9" i="9" s="1"/>
  <c r="F6" i="9" s="1"/>
  <c r="E2" i="9"/>
  <c r="E9" i="9" s="1"/>
  <c r="E6" i="9" s="1"/>
  <c r="D2" i="9"/>
  <c r="D9" i="9" s="1"/>
  <c r="D6" i="9" s="1"/>
  <c r="C2" i="9"/>
  <c r="C9" i="9" s="1"/>
  <c r="C6" i="9" s="1"/>
  <c r="C2" i="4" l="1"/>
  <c r="C10" i="4" s="1"/>
  <c r="C7" i="4" s="1"/>
  <c r="B2" i="4"/>
  <c r="B10" i="4" s="1"/>
  <c r="B7" i="4" s="1"/>
  <c r="B2" i="9"/>
  <c r="B9" i="9" s="1"/>
  <c r="B6" i="9" s="1"/>
</calcChain>
</file>

<file path=xl/sharedStrings.xml><?xml version="1.0" encoding="utf-8"?>
<sst xmlns="http://schemas.openxmlformats.org/spreadsheetml/2006/main" count="267" uniqueCount="61">
  <si>
    <t>Výnosy celkem</t>
  </si>
  <si>
    <t xml:space="preserve">provozní příspěvek zřizovatele </t>
  </si>
  <si>
    <t>provozní dotace z jiných zdrojů</t>
  </si>
  <si>
    <t xml:space="preserve">ostatní výnosy </t>
  </si>
  <si>
    <t>Náklady celkem</t>
  </si>
  <si>
    <t>MŠ Bota</t>
  </si>
  <si>
    <t>MŠ Fillova</t>
  </si>
  <si>
    <t>MŠ Jílovská</t>
  </si>
  <si>
    <t>MŠ Jitřní</t>
  </si>
  <si>
    <t>MŠ K Podjezdu</t>
  </si>
  <si>
    <t>MŠ Matěchova</t>
  </si>
  <si>
    <t>MŠ Mezivrší</t>
  </si>
  <si>
    <t>MŠ Na Chodovci</t>
  </si>
  <si>
    <t>MŠ Na Zvoničce</t>
  </si>
  <si>
    <t>MŠ Němčická</t>
  </si>
  <si>
    <t>MŠ Přímětická</t>
  </si>
  <si>
    <t>MŠ 4 Pastelky</t>
  </si>
  <si>
    <t>MŠ Svojšovická</t>
  </si>
  <si>
    <t>Krčská MŠ</t>
  </si>
  <si>
    <t>Spořilovská MŠ</t>
  </si>
  <si>
    <t>MŠ Trojlístek</t>
  </si>
  <si>
    <t>MŠ Voráčovská</t>
  </si>
  <si>
    <t>MŠ V Zápolí</t>
  </si>
  <si>
    <t>osobní náklady</t>
  </si>
  <si>
    <t>odpisy</t>
  </si>
  <si>
    <t>ostatní náklady</t>
  </si>
  <si>
    <t>MŠ Na Větrově</t>
  </si>
  <si>
    <t>ZŠ Bítovská</t>
  </si>
  <si>
    <t>ZŠ Filosofská</t>
  </si>
  <si>
    <t>ZŠ Horáčkova</t>
  </si>
  <si>
    <t>ZŠ Jeremenkova</t>
  </si>
  <si>
    <t>ZŠ Jílovská</t>
  </si>
  <si>
    <t>ZŠ Jižní</t>
  </si>
  <si>
    <t>ZŠ a MŠ Kavčí Hory</t>
  </si>
  <si>
    <t>ZŠ Křesomyslova</t>
  </si>
  <si>
    <t>ZŠ a MŠ Mendíků</t>
  </si>
  <si>
    <t>ZŠ Na Chodovci</t>
  </si>
  <si>
    <t>ZŠ Na Líše</t>
  </si>
  <si>
    <t>ZŠ Nedv. náměstí</t>
  </si>
  <si>
    <t>ZŠ Plamínkové</t>
  </si>
  <si>
    <t>ZŠ a MŠ Ohradní</t>
  </si>
  <si>
    <t>ZŠ Poláčkova</t>
  </si>
  <si>
    <t>ZŠ a MŠ Sdružení</t>
  </si>
  <si>
    <t>ZŠ Školní</t>
  </si>
  <si>
    <t>ZŠ Táborská</t>
  </si>
  <si>
    <t>ZŠ U Krčského lesa</t>
  </si>
  <si>
    <t>ZŠ Na Planině</t>
  </si>
  <si>
    <t>Zdravotnické zařízení MČ Praha 4</t>
  </si>
  <si>
    <t>Ústav sociálních služeb Prahy 4</t>
  </si>
  <si>
    <t>ZŠ Jitřní</t>
  </si>
  <si>
    <t xml:space="preserve">   Zdravotnické zařízení MČ Praha 4</t>
  </si>
  <si>
    <t>použití RF - projekty</t>
  </si>
  <si>
    <t>ostatní náklady včetně nákladů, které souvisejí s projekty</t>
  </si>
  <si>
    <t>Ostatní výnosy - stravné školné za školní družinu</t>
  </si>
  <si>
    <t>Pozn:</t>
  </si>
  <si>
    <t xml:space="preserve">Provozní dotace z jiných zdrojů -  dotace na platy, OON, odvody  a ostatní neinvestiční výdaje </t>
  </si>
  <si>
    <t>ostatní náklady vč. nákladů které souvisí s projekty</t>
  </si>
  <si>
    <t>čerpání fondů</t>
  </si>
  <si>
    <t xml:space="preserve">provozní dotace z jiných zdrojů </t>
  </si>
  <si>
    <t>mzdové  náklady</t>
  </si>
  <si>
    <t xml:space="preserve">osobní náklady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</si>
</sst>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16" xfId="0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19" xfId="0" applyNumberFormat="1" applyFont="1" applyBorder="1"/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wrapText="1"/>
    </xf>
    <xf numFmtId="164" fontId="2" fillId="2" borderId="11" xfId="0" applyNumberFormat="1" applyFont="1" applyFill="1" applyBorder="1" applyAlignment="1">
      <alignment wrapText="1"/>
    </xf>
    <xf numFmtId="164" fontId="2" fillId="2" borderId="12" xfId="0" applyNumberFormat="1" applyFont="1" applyFill="1" applyBorder="1" applyAlignment="1">
      <alignment wrapText="1"/>
    </xf>
    <xf numFmtId="164" fontId="2" fillId="2" borderId="10" xfId="0" applyNumberFormat="1" applyFont="1" applyFill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2" fillId="2" borderId="23" xfId="0" applyNumberFormat="1" applyFont="1" applyFill="1" applyBorder="1" applyAlignment="1">
      <alignment wrapText="1"/>
    </xf>
    <xf numFmtId="164" fontId="1" fillId="0" borderId="24" xfId="0" applyNumberFormat="1" applyFont="1" applyBorder="1"/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164" fontId="2" fillId="2" borderId="23" xfId="0" applyNumberFormat="1" applyFont="1" applyFill="1" applyBorder="1"/>
    <xf numFmtId="0" fontId="1" fillId="0" borderId="7" xfId="0" applyFont="1" applyFill="1" applyBorder="1"/>
    <xf numFmtId="164" fontId="1" fillId="0" borderId="5" xfId="0" applyNumberFormat="1" applyFon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0" fontId="1" fillId="4" borderId="7" xfId="0" applyFont="1" applyFill="1" applyBorder="1"/>
    <xf numFmtId="164" fontId="1" fillId="4" borderId="5" xfId="0" applyNumberFormat="1" applyFont="1" applyFill="1" applyBorder="1"/>
    <xf numFmtId="164" fontId="1" fillId="4" borderId="2" xfId="0" applyNumberFormat="1" applyFont="1" applyFill="1" applyBorder="1"/>
    <xf numFmtId="164" fontId="1" fillId="4" borderId="3" xfId="0" applyNumberFormat="1" applyFont="1" applyFill="1" applyBorder="1"/>
    <xf numFmtId="164" fontId="1" fillId="0" borderId="28" xfId="0" applyNumberFormat="1" applyFont="1" applyBorder="1"/>
    <xf numFmtId="164" fontId="1" fillId="0" borderId="26" xfId="0" applyNumberFormat="1" applyFont="1" applyBorder="1"/>
    <xf numFmtId="164" fontId="2" fillId="2" borderId="12" xfId="0" applyNumberFormat="1" applyFont="1" applyFill="1" applyBorder="1"/>
    <xf numFmtId="0" fontId="1" fillId="0" borderId="7" xfId="0" applyFont="1" applyBorder="1" applyAlignment="1">
      <alignment wrapText="1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0" fontId="3" fillId="4" borderId="32" xfId="0" applyFont="1" applyFill="1" applyBorder="1" applyAlignment="1">
      <alignment horizontal="center" wrapText="1"/>
    </xf>
    <xf numFmtId="0" fontId="3" fillId="4" borderId="27" xfId="0" applyFont="1" applyFill="1" applyBorder="1" applyAlignment="1">
      <alignment horizontal="center" wrapText="1"/>
    </xf>
    <xf numFmtId="0" fontId="3" fillId="4" borderId="25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center" wrapText="1"/>
    </xf>
    <xf numFmtId="164" fontId="1" fillId="0" borderId="33" xfId="0" applyNumberFormat="1" applyFont="1" applyBorder="1"/>
    <xf numFmtId="164" fontId="1" fillId="0" borderId="34" xfId="0" applyNumberFormat="1" applyFont="1" applyBorder="1"/>
    <xf numFmtId="164" fontId="2" fillId="2" borderId="30" xfId="0" applyNumberFormat="1" applyFont="1" applyFill="1" applyBorder="1" applyAlignment="1">
      <alignment wrapText="1"/>
    </xf>
    <xf numFmtId="164" fontId="1" fillId="4" borderId="22" xfId="0" applyNumberFormat="1" applyFont="1" applyFill="1" applyBorder="1"/>
    <xf numFmtId="164" fontId="1" fillId="0" borderId="22" xfId="0" applyNumberFormat="1" applyFont="1" applyFill="1" applyBorder="1"/>
    <xf numFmtId="0" fontId="1" fillId="0" borderId="35" xfId="0" applyFont="1" applyBorder="1"/>
    <xf numFmtId="164" fontId="1" fillId="0" borderId="36" xfId="0" applyNumberFormat="1" applyFont="1" applyBorder="1"/>
    <xf numFmtId="0" fontId="1" fillId="0" borderId="8" xfId="0" applyFont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 applyBorder="1"/>
    <xf numFmtId="0" fontId="1" fillId="0" borderId="35" xfId="0" applyFont="1" applyFill="1" applyBorder="1"/>
    <xf numFmtId="164" fontId="1" fillId="0" borderId="37" xfId="0" applyNumberFormat="1" applyFont="1" applyBorder="1"/>
    <xf numFmtId="0" fontId="1" fillId="3" borderId="1" xfId="0" applyFont="1" applyFill="1" applyBorder="1"/>
    <xf numFmtId="0" fontId="3" fillId="3" borderId="3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Layout" zoomScaleNormal="100" workbookViewId="0">
      <selection activeCell="B3" sqref="B3"/>
    </sheetView>
  </sheetViews>
  <sheetFormatPr defaultRowHeight="15" x14ac:dyDescent="0.25"/>
  <cols>
    <col min="1" max="1" width="28.5703125" customWidth="1"/>
    <col min="2" max="2" width="14.7109375" customWidth="1"/>
    <col min="3" max="3" width="13" customWidth="1"/>
    <col min="4" max="4" width="12.5703125" customWidth="1"/>
    <col min="5" max="5" width="12.85546875" customWidth="1"/>
    <col min="6" max="6" width="12.28515625" customWidth="1"/>
    <col min="7" max="7" width="11.85546875" customWidth="1"/>
    <col min="8" max="8" width="13.140625" customWidth="1"/>
    <col min="9" max="9" width="12.140625" customWidth="1"/>
    <col min="10" max="10" width="12.5703125" customWidth="1"/>
    <col min="11" max="11" width="12" customWidth="1"/>
  </cols>
  <sheetData>
    <row r="1" spans="1:12" ht="48" customHeight="1" thickTop="1" thickBot="1" x14ac:dyDescent="0.3">
      <c r="A1" s="9"/>
      <c r="B1" s="23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4" t="s">
        <v>26</v>
      </c>
      <c r="K1" s="26" t="s">
        <v>13</v>
      </c>
      <c r="L1" s="1"/>
    </row>
    <row r="2" spans="1:12" ht="39.950000000000003" customHeight="1" thickTop="1" x14ac:dyDescent="0.25">
      <c r="A2" s="14" t="s">
        <v>0</v>
      </c>
      <c r="B2" s="15">
        <f t="shared" ref="B2:K2" si="0">SUM(B3:B6)</f>
        <v>28927</v>
      </c>
      <c r="C2" s="16">
        <f t="shared" si="0"/>
        <v>11595</v>
      </c>
      <c r="D2" s="16">
        <f t="shared" si="0"/>
        <v>18544.8</v>
      </c>
      <c r="E2" s="16">
        <f t="shared" si="0"/>
        <v>12199.8</v>
      </c>
      <c r="F2" s="16">
        <f t="shared" si="0"/>
        <v>13195.4</v>
      </c>
      <c r="G2" s="16">
        <f t="shared" si="0"/>
        <v>12260.9</v>
      </c>
      <c r="H2" s="16">
        <f t="shared" si="0"/>
        <v>9291.7999999999993</v>
      </c>
      <c r="I2" s="16">
        <f t="shared" si="0"/>
        <v>11525.9</v>
      </c>
      <c r="J2" s="16">
        <f t="shared" si="0"/>
        <v>11763.4</v>
      </c>
      <c r="K2" s="17">
        <f t="shared" si="0"/>
        <v>16668.5</v>
      </c>
      <c r="L2" s="1"/>
    </row>
    <row r="3" spans="1:12" ht="30" customHeight="1" x14ac:dyDescent="0.25">
      <c r="A3" s="7" t="s">
        <v>1</v>
      </c>
      <c r="B3" s="5">
        <v>2825</v>
      </c>
      <c r="C3" s="2">
        <v>1097</v>
      </c>
      <c r="D3" s="2">
        <v>1960</v>
      </c>
      <c r="E3" s="2">
        <v>1191</v>
      </c>
      <c r="F3" s="2">
        <v>1354</v>
      </c>
      <c r="G3" s="2">
        <v>1250</v>
      </c>
      <c r="H3" s="2">
        <v>1080</v>
      </c>
      <c r="I3" s="2">
        <v>1351</v>
      </c>
      <c r="J3" s="2">
        <v>1806</v>
      </c>
      <c r="K3" s="3">
        <v>1802</v>
      </c>
      <c r="L3" s="1"/>
    </row>
    <row r="4" spans="1:12" ht="30" customHeight="1" x14ac:dyDescent="0.25">
      <c r="A4" s="7" t="s">
        <v>2</v>
      </c>
      <c r="B4" s="5">
        <v>23402</v>
      </c>
      <c r="C4" s="2">
        <v>9148</v>
      </c>
      <c r="D4" s="2">
        <v>14834</v>
      </c>
      <c r="E4" s="2">
        <v>8767</v>
      </c>
      <c r="F4" s="2">
        <v>9747</v>
      </c>
      <c r="G4" s="2">
        <v>9289</v>
      </c>
      <c r="H4" s="2">
        <v>6532</v>
      </c>
      <c r="I4" s="2">
        <v>8658</v>
      </c>
      <c r="J4" s="2">
        <v>8739</v>
      </c>
      <c r="K4" s="3">
        <v>12289</v>
      </c>
      <c r="L4" s="1"/>
    </row>
    <row r="5" spans="1:12" ht="30" customHeight="1" x14ac:dyDescent="0.25">
      <c r="A5" s="52" t="s">
        <v>51</v>
      </c>
      <c r="B5" s="47">
        <v>0</v>
      </c>
      <c r="C5" s="53">
        <v>0</v>
      </c>
      <c r="D5" s="53">
        <v>360.8</v>
      </c>
      <c r="E5" s="53">
        <v>399.8</v>
      </c>
      <c r="F5" s="53">
        <v>454.4</v>
      </c>
      <c r="G5" s="53">
        <v>451.9</v>
      </c>
      <c r="H5" s="53">
        <v>469.8</v>
      </c>
      <c r="I5" s="53">
        <v>136.9</v>
      </c>
      <c r="J5" s="53">
        <v>418.4</v>
      </c>
      <c r="K5" s="48">
        <v>583.5</v>
      </c>
      <c r="L5" s="1"/>
    </row>
    <row r="6" spans="1:12" ht="30" customHeight="1" thickBot="1" x14ac:dyDescent="0.3">
      <c r="A6" s="10" t="s">
        <v>3</v>
      </c>
      <c r="B6" s="11">
        <v>2700</v>
      </c>
      <c r="C6" s="12">
        <v>1350</v>
      </c>
      <c r="D6" s="12">
        <v>1390</v>
      </c>
      <c r="E6" s="12">
        <v>1842</v>
      </c>
      <c r="F6" s="12">
        <v>1640</v>
      </c>
      <c r="G6" s="12">
        <v>1270</v>
      </c>
      <c r="H6" s="12">
        <v>1210</v>
      </c>
      <c r="I6" s="12">
        <v>1380</v>
      </c>
      <c r="J6" s="12">
        <v>800</v>
      </c>
      <c r="K6" s="13">
        <v>1994</v>
      </c>
      <c r="L6" s="1"/>
    </row>
    <row r="7" spans="1:12" ht="39.950000000000003" customHeight="1" x14ac:dyDescent="0.25">
      <c r="A7" s="14" t="s">
        <v>4</v>
      </c>
      <c r="B7" s="18">
        <f t="shared" ref="B7:K7" si="1">SUM(B8:B10)</f>
        <v>28927</v>
      </c>
      <c r="C7" s="18">
        <f t="shared" si="1"/>
        <v>11595</v>
      </c>
      <c r="D7" s="18">
        <f t="shared" si="1"/>
        <v>18544.8</v>
      </c>
      <c r="E7" s="18">
        <f t="shared" si="1"/>
        <v>12199.8</v>
      </c>
      <c r="F7" s="18">
        <f t="shared" si="1"/>
        <v>13195.4</v>
      </c>
      <c r="G7" s="18">
        <f t="shared" si="1"/>
        <v>12260.9</v>
      </c>
      <c r="H7" s="18">
        <f t="shared" si="1"/>
        <v>9291.7999999999993</v>
      </c>
      <c r="I7" s="18">
        <f t="shared" si="1"/>
        <v>11525.9</v>
      </c>
      <c r="J7" s="18">
        <f t="shared" si="1"/>
        <v>11763.4</v>
      </c>
      <c r="K7" s="27">
        <f t="shared" si="1"/>
        <v>16668.5</v>
      </c>
      <c r="L7" s="1"/>
    </row>
    <row r="8" spans="1:12" ht="30" customHeight="1" x14ac:dyDescent="0.25">
      <c r="A8" s="7" t="s">
        <v>23</v>
      </c>
      <c r="B8" s="5">
        <v>23256</v>
      </c>
      <c r="C8" s="2">
        <v>9092</v>
      </c>
      <c r="D8" s="2">
        <v>14751</v>
      </c>
      <c r="E8" s="2">
        <v>8708</v>
      </c>
      <c r="F8" s="2">
        <v>9692</v>
      </c>
      <c r="G8" s="2">
        <v>9233</v>
      </c>
      <c r="H8" s="2">
        <v>6489</v>
      </c>
      <c r="I8" s="2">
        <v>8603</v>
      </c>
      <c r="J8" s="2">
        <v>8683</v>
      </c>
      <c r="K8" s="3">
        <v>12210</v>
      </c>
      <c r="L8" s="1"/>
    </row>
    <row r="9" spans="1:12" ht="30" customHeight="1" x14ac:dyDescent="0.25">
      <c r="A9" s="7" t="s">
        <v>24</v>
      </c>
      <c r="B9" s="5">
        <v>145</v>
      </c>
      <c r="C9" s="2">
        <v>104</v>
      </c>
      <c r="D9" s="2">
        <v>124</v>
      </c>
      <c r="E9" s="2">
        <v>180</v>
      </c>
      <c r="F9" s="2">
        <v>79</v>
      </c>
      <c r="G9" s="2">
        <v>48</v>
      </c>
      <c r="H9" s="2">
        <v>49</v>
      </c>
      <c r="I9" s="2">
        <v>178</v>
      </c>
      <c r="J9" s="2">
        <v>105</v>
      </c>
      <c r="K9" s="3">
        <v>205</v>
      </c>
      <c r="L9" s="1"/>
    </row>
    <row r="10" spans="1:12" ht="38.25" customHeight="1" thickBot="1" x14ac:dyDescent="0.3">
      <c r="A10" s="54" t="s">
        <v>52</v>
      </c>
      <c r="B10" s="6">
        <f t="shared" ref="B10:K10" si="2">SUM(B2-B8-B9)</f>
        <v>5526</v>
      </c>
      <c r="C10" s="6">
        <f t="shared" si="2"/>
        <v>2399</v>
      </c>
      <c r="D10" s="6">
        <f t="shared" si="2"/>
        <v>3669.7999999999993</v>
      </c>
      <c r="E10" s="6">
        <f t="shared" si="2"/>
        <v>3311.7999999999993</v>
      </c>
      <c r="F10" s="6">
        <f t="shared" si="2"/>
        <v>3424.3999999999996</v>
      </c>
      <c r="G10" s="6">
        <f t="shared" si="2"/>
        <v>2979.8999999999996</v>
      </c>
      <c r="H10" s="6">
        <f t="shared" si="2"/>
        <v>2753.7999999999993</v>
      </c>
      <c r="I10" s="6">
        <f t="shared" si="2"/>
        <v>2744.8999999999996</v>
      </c>
      <c r="J10" s="6">
        <f t="shared" si="2"/>
        <v>2975.3999999999996</v>
      </c>
      <c r="K10" s="36">
        <f t="shared" si="2"/>
        <v>4253.5</v>
      </c>
      <c r="L10" s="1"/>
    </row>
    <row r="11" spans="1:12" ht="16.5" thickTop="1" thickBot="1" x14ac:dyDescent="0.3"/>
    <row r="12" spans="1:12" ht="42.75" customHeight="1" thickTop="1" thickBot="1" x14ac:dyDescent="0.3">
      <c r="A12" s="9"/>
      <c r="B12" s="24" t="s">
        <v>14</v>
      </c>
      <c r="C12" s="24" t="s">
        <v>15</v>
      </c>
      <c r="D12" s="24" t="s">
        <v>16</v>
      </c>
      <c r="E12" s="24" t="s">
        <v>19</v>
      </c>
      <c r="F12" s="24" t="s">
        <v>17</v>
      </c>
      <c r="G12" s="24" t="s">
        <v>18</v>
      </c>
      <c r="H12" s="24" t="s">
        <v>20</v>
      </c>
      <c r="I12" s="24" t="s">
        <v>22</v>
      </c>
      <c r="J12" s="26" t="s">
        <v>21</v>
      </c>
    </row>
    <row r="13" spans="1:12" ht="35.1" customHeight="1" thickTop="1" x14ac:dyDescent="0.25">
      <c r="A13" s="14" t="s">
        <v>0</v>
      </c>
      <c r="B13" s="16">
        <f t="shared" ref="B13:J13" si="3">SUM(B14:B17)</f>
        <v>20156.900000000001</v>
      </c>
      <c r="C13" s="16">
        <f t="shared" si="3"/>
        <v>11490</v>
      </c>
      <c r="D13" s="16">
        <f t="shared" si="3"/>
        <v>41266.800000000003</v>
      </c>
      <c r="E13" s="16">
        <f t="shared" si="3"/>
        <v>16216</v>
      </c>
      <c r="F13" s="16">
        <f t="shared" si="3"/>
        <v>11212</v>
      </c>
      <c r="G13" s="16">
        <f t="shared" si="3"/>
        <v>25866</v>
      </c>
      <c r="H13" s="16">
        <f t="shared" si="3"/>
        <v>30979</v>
      </c>
      <c r="I13" s="16">
        <f t="shared" si="3"/>
        <v>20244.5</v>
      </c>
      <c r="J13" s="17">
        <f t="shared" si="3"/>
        <v>8382</v>
      </c>
    </row>
    <row r="14" spans="1:12" ht="30" customHeight="1" x14ac:dyDescent="0.25">
      <c r="A14" s="7" t="s">
        <v>1</v>
      </c>
      <c r="B14" s="2">
        <v>2002</v>
      </c>
      <c r="C14" s="2">
        <v>1249</v>
      </c>
      <c r="D14" s="2">
        <v>3277</v>
      </c>
      <c r="E14" s="2">
        <v>1909</v>
      </c>
      <c r="F14" s="2">
        <v>1483</v>
      </c>
      <c r="G14" s="2">
        <v>3060</v>
      </c>
      <c r="H14" s="2">
        <v>2690</v>
      </c>
      <c r="I14" s="2">
        <v>2080</v>
      </c>
      <c r="J14" s="3">
        <v>659</v>
      </c>
    </row>
    <row r="15" spans="1:12" ht="30" customHeight="1" x14ac:dyDescent="0.25">
      <c r="A15" s="7" t="s">
        <v>2</v>
      </c>
      <c r="B15" s="2">
        <v>15879</v>
      </c>
      <c r="C15" s="2">
        <v>9126</v>
      </c>
      <c r="D15" s="2">
        <v>32191</v>
      </c>
      <c r="E15" s="2">
        <v>12638</v>
      </c>
      <c r="F15" s="2">
        <v>8749</v>
      </c>
      <c r="G15" s="2">
        <v>20906</v>
      </c>
      <c r="H15" s="2">
        <v>25056</v>
      </c>
      <c r="I15" s="2">
        <v>15411</v>
      </c>
      <c r="J15" s="3">
        <v>6259</v>
      </c>
    </row>
    <row r="16" spans="1:12" ht="30" customHeight="1" x14ac:dyDescent="0.25">
      <c r="A16" s="52" t="s">
        <v>51</v>
      </c>
      <c r="B16" s="53">
        <v>625.9</v>
      </c>
      <c r="C16" s="53">
        <v>0</v>
      </c>
      <c r="D16" s="53">
        <v>1262.8</v>
      </c>
      <c r="E16" s="53">
        <v>0</v>
      </c>
      <c r="F16" s="53">
        <v>0</v>
      </c>
      <c r="G16" s="53">
        <v>0</v>
      </c>
      <c r="H16" s="53">
        <v>0</v>
      </c>
      <c r="I16" s="53">
        <v>672.5</v>
      </c>
      <c r="J16" s="48">
        <v>0</v>
      </c>
    </row>
    <row r="17" spans="1:10" ht="30" customHeight="1" thickBot="1" x14ac:dyDescent="0.3">
      <c r="A17" s="10" t="s">
        <v>3</v>
      </c>
      <c r="B17" s="12">
        <v>1650</v>
      </c>
      <c r="C17" s="12">
        <v>1115</v>
      </c>
      <c r="D17" s="12">
        <v>4536</v>
      </c>
      <c r="E17" s="12">
        <v>1669</v>
      </c>
      <c r="F17" s="12">
        <v>980</v>
      </c>
      <c r="G17" s="12">
        <v>1900</v>
      </c>
      <c r="H17" s="12">
        <v>3233</v>
      </c>
      <c r="I17" s="12">
        <v>2081</v>
      </c>
      <c r="J17" s="13">
        <v>1464</v>
      </c>
    </row>
    <row r="18" spans="1:10" ht="35.1" customHeight="1" x14ac:dyDescent="0.25">
      <c r="A18" s="14" t="s">
        <v>4</v>
      </c>
      <c r="B18" s="18">
        <f t="shared" ref="B18:J18" si="4">SUM(B19:B21)</f>
        <v>20156.900000000001</v>
      </c>
      <c r="C18" s="18">
        <f t="shared" si="4"/>
        <v>11490</v>
      </c>
      <c r="D18" s="18">
        <f t="shared" si="4"/>
        <v>41266.800000000003</v>
      </c>
      <c r="E18" s="18">
        <f t="shared" si="4"/>
        <v>16216</v>
      </c>
      <c r="F18" s="18">
        <f t="shared" si="4"/>
        <v>11212</v>
      </c>
      <c r="G18" s="18">
        <f t="shared" si="4"/>
        <v>25866</v>
      </c>
      <c r="H18" s="18">
        <f t="shared" si="4"/>
        <v>30979</v>
      </c>
      <c r="I18" s="18">
        <f t="shared" si="4"/>
        <v>20244.5</v>
      </c>
      <c r="J18" s="27">
        <f t="shared" si="4"/>
        <v>8382</v>
      </c>
    </row>
    <row r="19" spans="1:10" ht="30" customHeight="1" x14ac:dyDescent="0.25">
      <c r="A19" s="7" t="s">
        <v>23</v>
      </c>
      <c r="B19" s="2">
        <v>15796</v>
      </c>
      <c r="C19" s="2">
        <v>9069</v>
      </c>
      <c r="D19" s="2">
        <v>31983</v>
      </c>
      <c r="E19" s="2">
        <v>12551</v>
      </c>
      <c r="F19" s="2">
        <v>8693</v>
      </c>
      <c r="G19" s="2">
        <v>20793</v>
      </c>
      <c r="H19" s="2">
        <v>24915</v>
      </c>
      <c r="I19" s="2">
        <v>15331</v>
      </c>
      <c r="J19" s="3">
        <v>6215</v>
      </c>
    </row>
    <row r="20" spans="1:10" ht="30" customHeight="1" x14ac:dyDescent="0.25">
      <c r="A20" s="7" t="s">
        <v>24</v>
      </c>
      <c r="B20" s="2">
        <v>158</v>
      </c>
      <c r="C20" s="2">
        <v>56</v>
      </c>
      <c r="D20" s="2">
        <v>316</v>
      </c>
      <c r="E20" s="2">
        <v>171</v>
      </c>
      <c r="F20" s="2">
        <v>74</v>
      </c>
      <c r="G20" s="2">
        <v>75</v>
      </c>
      <c r="H20" s="2">
        <v>148</v>
      </c>
      <c r="I20" s="2">
        <v>357</v>
      </c>
      <c r="J20" s="3">
        <v>116</v>
      </c>
    </row>
    <row r="21" spans="1:10" ht="35.25" customHeight="1" thickBot="1" x14ac:dyDescent="0.3">
      <c r="A21" s="54" t="s">
        <v>52</v>
      </c>
      <c r="B21" s="6">
        <f t="shared" ref="B21:J21" si="5">SUM(B13-B19-B20)</f>
        <v>4202.9000000000015</v>
      </c>
      <c r="C21" s="6">
        <f t="shared" si="5"/>
        <v>2365</v>
      </c>
      <c r="D21" s="6">
        <f t="shared" si="5"/>
        <v>8967.8000000000029</v>
      </c>
      <c r="E21" s="6">
        <f t="shared" si="5"/>
        <v>3494</v>
      </c>
      <c r="F21" s="6">
        <f t="shared" si="5"/>
        <v>2445</v>
      </c>
      <c r="G21" s="6">
        <f t="shared" si="5"/>
        <v>4998</v>
      </c>
      <c r="H21" s="6">
        <f t="shared" si="5"/>
        <v>5916</v>
      </c>
      <c r="I21" s="6">
        <f t="shared" si="5"/>
        <v>4556.5</v>
      </c>
      <c r="J21" s="36">
        <f t="shared" si="5"/>
        <v>2051</v>
      </c>
    </row>
    <row r="22" spans="1:10" ht="16.5" thickTop="1" x14ac:dyDescent="0.25">
      <c r="A22" s="56" t="s">
        <v>54</v>
      </c>
    </row>
    <row r="23" spans="1:10" ht="15.75" x14ac:dyDescent="0.25">
      <c r="A23" s="55" t="s">
        <v>55</v>
      </c>
    </row>
    <row r="24" spans="1:10" ht="15.75" x14ac:dyDescent="0.25">
      <c r="A24" s="55" t="s">
        <v>53</v>
      </c>
    </row>
  </sheetData>
  <printOptions horizontalCentered="1"/>
  <pageMargins left="0.70866141732283472" right="0.70866141732283472" top="0.78740157480314965" bottom="0.39370078740157483" header="0.31496062992125984" footer="0.31496062992125984"/>
  <pageSetup paperSize="9" scale="70" orientation="landscape" r:id="rId1"/>
  <headerFooter>
    <oddHeader>&amp;C&amp;"-,Tučná kurzíva"&amp;12P ř í l o h a č. 1 k jednání Rady MČ Praha 4 č. 4-94/2024 ze dne 28.2.2024
Návrh rozpočtu mateřských škol zřízených MČ Praha 4 na rok 2024 - náklady a výnosy v tis. Kč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Layout" zoomScaleNormal="100" workbookViewId="0">
      <selection activeCell="B3" sqref="B3"/>
    </sheetView>
  </sheetViews>
  <sheetFormatPr defaultRowHeight="15" x14ac:dyDescent="0.25"/>
  <cols>
    <col min="1" max="1" width="28.5703125" customWidth="1"/>
    <col min="2" max="2" width="13.28515625" customWidth="1"/>
    <col min="3" max="3" width="13" customWidth="1"/>
    <col min="4" max="4" width="13.140625" customWidth="1"/>
    <col min="5" max="5" width="12.5703125" customWidth="1"/>
    <col min="6" max="6" width="12.28515625" customWidth="1"/>
    <col min="7" max="7" width="13.5703125" customWidth="1"/>
    <col min="8" max="8" width="12" customWidth="1"/>
    <col min="9" max="9" width="12.85546875" customWidth="1"/>
    <col min="10" max="10" width="13.42578125" customWidth="1"/>
    <col min="11" max="11" width="11.7109375" customWidth="1"/>
  </cols>
  <sheetData>
    <row r="1" spans="1:12" ht="43.5" customHeight="1" thickTop="1" thickBot="1" x14ac:dyDescent="0.3">
      <c r="A1" s="9"/>
      <c r="B1" s="23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4" t="s">
        <v>26</v>
      </c>
      <c r="K1" s="26" t="s">
        <v>13</v>
      </c>
      <c r="L1" s="1"/>
    </row>
    <row r="2" spans="1:12" ht="39.950000000000003" customHeight="1" thickTop="1" x14ac:dyDescent="0.25">
      <c r="A2" s="14" t="s">
        <v>0</v>
      </c>
      <c r="B2" s="15">
        <f t="shared" ref="B2:K2" si="0">SUM(B3:B5)</f>
        <v>29586.29</v>
      </c>
      <c r="C2" s="16">
        <f t="shared" si="0"/>
        <v>11882.810000000001</v>
      </c>
      <c r="D2" s="16">
        <f t="shared" si="0"/>
        <v>18628.68</v>
      </c>
      <c r="E2" s="16">
        <f t="shared" si="0"/>
        <v>12084.89</v>
      </c>
      <c r="F2" s="16">
        <f t="shared" si="0"/>
        <v>13053.640000000001</v>
      </c>
      <c r="G2" s="16">
        <f t="shared" si="0"/>
        <v>12107.28</v>
      </c>
      <c r="H2" s="16">
        <f t="shared" si="0"/>
        <v>9056.64</v>
      </c>
      <c r="I2" s="16">
        <f t="shared" si="0"/>
        <v>11679.71</v>
      </c>
      <c r="J2" s="16">
        <f t="shared" si="0"/>
        <v>11660.080000000002</v>
      </c>
      <c r="K2" s="17">
        <f t="shared" si="0"/>
        <v>16470.88</v>
      </c>
      <c r="L2" s="1"/>
    </row>
    <row r="3" spans="1:12" ht="30" customHeight="1" x14ac:dyDescent="0.25">
      <c r="A3" s="32" t="s">
        <v>1</v>
      </c>
      <c r="B3" s="33">
        <f>'Příloha č. 1'!B3*1.05</f>
        <v>2966.25</v>
      </c>
      <c r="C3" s="33">
        <f>'Příloha č. 1'!C3*1.05</f>
        <v>1151.8500000000001</v>
      </c>
      <c r="D3" s="33">
        <f>'Příloha č. 1'!D3*1.05</f>
        <v>2058</v>
      </c>
      <c r="E3" s="33">
        <f>'Příloha č. 1'!E3*1.05</f>
        <v>1250.55</v>
      </c>
      <c r="F3" s="33">
        <f>'Příloha č. 1'!F3*1.05</f>
        <v>1421.7</v>
      </c>
      <c r="G3" s="33">
        <f>'Příloha č. 1'!G3*1.05</f>
        <v>1312.5</v>
      </c>
      <c r="H3" s="33">
        <f>'Příloha č. 1'!H3*1.05</f>
        <v>1134</v>
      </c>
      <c r="I3" s="33">
        <f>'Příloha č. 1'!I3*1.05</f>
        <v>1418.55</v>
      </c>
      <c r="J3" s="33">
        <f>'Příloha č. 1'!J3*1.05</f>
        <v>1896.3000000000002</v>
      </c>
      <c r="K3" s="50">
        <f>'Příloha č. 1'!K3*1.05</f>
        <v>1892.1000000000001</v>
      </c>
      <c r="L3" s="1"/>
    </row>
    <row r="4" spans="1:12" ht="30" customHeight="1" x14ac:dyDescent="0.25">
      <c r="A4" s="28" t="s">
        <v>2</v>
      </c>
      <c r="B4" s="29">
        <f>'Příloha č. 1'!B4*1.02</f>
        <v>23870.04</v>
      </c>
      <c r="C4" s="29">
        <f>'Příloha č. 1'!C4*1.02</f>
        <v>9330.9600000000009</v>
      </c>
      <c r="D4" s="29">
        <f>'Příloha č. 1'!D4*1.02</f>
        <v>15130.68</v>
      </c>
      <c r="E4" s="29">
        <f>'Příloha č. 1'!E4*1.02</f>
        <v>8942.34</v>
      </c>
      <c r="F4" s="29">
        <f>'Příloha č. 1'!F4*1.02</f>
        <v>9941.94</v>
      </c>
      <c r="G4" s="29">
        <f>'Příloha č. 1'!G4*1.02</f>
        <v>9474.7800000000007</v>
      </c>
      <c r="H4" s="29">
        <f>'Příloha č. 1'!H4*1.02</f>
        <v>6662.64</v>
      </c>
      <c r="I4" s="29">
        <f>'Příloha č. 1'!I4*1.02</f>
        <v>8831.16</v>
      </c>
      <c r="J4" s="29">
        <f>'Příloha č. 1'!J4*1.02</f>
        <v>8913.7800000000007</v>
      </c>
      <c r="K4" s="51">
        <f>'Příloha č. 1'!K4*1.02</f>
        <v>12534.78</v>
      </c>
      <c r="L4" s="1"/>
    </row>
    <row r="5" spans="1:12" ht="30" customHeight="1" thickBot="1" x14ac:dyDescent="0.3">
      <c r="A5" s="10" t="s">
        <v>3</v>
      </c>
      <c r="B5" s="11">
        <v>2750</v>
      </c>
      <c r="C5" s="12">
        <v>1400</v>
      </c>
      <c r="D5" s="12">
        <v>1440</v>
      </c>
      <c r="E5" s="12">
        <v>1892</v>
      </c>
      <c r="F5" s="12">
        <v>1690</v>
      </c>
      <c r="G5" s="12">
        <v>1320</v>
      </c>
      <c r="H5" s="12">
        <v>1260</v>
      </c>
      <c r="I5" s="12">
        <v>1430</v>
      </c>
      <c r="J5" s="12">
        <v>850</v>
      </c>
      <c r="K5" s="13">
        <v>2044</v>
      </c>
      <c r="L5" s="1"/>
    </row>
    <row r="6" spans="1:12" ht="39.950000000000003" customHeight="1" x14ac:dyDescent="0.25">
      <c r="A6" s="14" t="s">
        <v>4</v>
      </c>
      <c r="B6" s="18">
        <f>SUM(B7:B9)</f>
        <v>29586.29</v>
      </c>
      <c r="C6" s="18">
        <f t="shared" ref="C6:K6" si="1">SUM(C7:C9)</f>
        <v>11882.810000000001</v>
      </c>
      <c r="D6" s="18">
        <f t="shared" si="1"/>
        <v>18628.68</v>
      </c>
      <c r="E6" s="18">
        <f t="shared" si="1"/>
        <v>12084.89</v>
      </c>
      <c r="F6" s="18">
        <f t="shared" si="1"/>
        <v>13053.640000000001</v>
      </c>
      <c r="G6" s="18">
        <f t="shared" si="1"/>
        <v>12107.28</v>
      </c>
      <c r="H6" s="18">
        <f t="shared" si="1"/>
        <v>9056.64</v>
      </c>
      <c r="I6" s="18">
        <f t="shared" si="1"/>
        <v>11679.71</v>
      </c>
      <c r="J6" s="18">
        <f t="shared" si="1"/>
        <v>11660.080000000002</v>
      </c>
      <c r="K6" s="27">
        <f t="shared" si="1"/>
        <v>16470.88</v>
      </c>
      <c r="L6" s="1"/>
    </row>
    <row r="7" spans="1:12" ht="30" customHeight="1" x14ac:dyDescent="0.25">
      <c r="A7" s="7" t="s">
        <v>23</v>
      </c>
      <c r="B7" s="5">
        <f>'Příloha č. 1'!B8*1.02</f>
        <v>23721.119999999999</v>
      </c>
      <c r="C7" s="5">
        <f>'Příloha č. 1'!C8*1.02</f>
        <v>9273.84</v>
      </c>
      <c r="D7" s="5">
        <f>'Příloha č. 1'!D8*1.02</f>
        <v>15046.02</v>
      </c>
      <c r="E7" s="5">
        <f>'Příloha č. 1'!E8*1.02</f>
        <v>8882.16</v>
      </c>
      <c r="F7" s="5">
        <f>'Příloha č. 1'!F8*1.02</f>
        <v>9885.84</v>
      </c>
      <c r="G7" s="5">
        <f>'Příloha č. 1'!G8*1.02</f>
        <v>9417.66</v>
      </c>
      <c r="H7" s="5">
        <f>'Příloha č. 1'!H8*1.02</f>
        <v>6618.78</v>
      </c>
      <c r="I7" s="5">
        <f>'Příloha č. 1'!I8*1.02</f>
        <v>8775.06</v>
      </c>
      <c r="J7" s="5">
        <f>'Příloha č. 1'!J8*1.02</f>
        <v>8856.66</v>
      </c>
      <c r="K7" s="20">
        <f>'Příloha č. 1'!K8*1.02</f>
        <v>12454.2</v>
      </c>
      <c r="L7" s="1"/>
    </row>
    <row r="8" spans="1:12" ht="30" customHeight="1" x14ac:dyDescent="0.25">
      <c r="A8" s="7" t="s">
        <v>24</v>
      </c>
      <c r="B8" s="5">
        <v>155</v>
      </c>
      <c r="C8" s="2">
        <v>110</v>
      </c>
      <c r="D8" s="2">
        <v>120</v>
      </c>
      <c r="E8" s="2">
        <v>185</v>
      </c>
      <c r="F8" s="2">
        <v>70</v>
      </c>
      <c r="G8" s="2">
        <v>42</v>
      </c>
      <c r="H8" s="2">
        <v>40</v>
      </c>
      <c r="I8" s="2">
        <v>184</v>
      </c>
      <c r="J8" s="2">
        <v>135</v>
      </c>
      <c r="K8" s="3">
        <v>200</v>
      </c>
      <c r="L8" s="1"/>
    </row>
    <row r="9" spans="1:12" ht="30" customHeight="1" thickBot="1" x14ac:dyDescent="0.3">
      <c r="A9" s="8" t="s">
        <v>25</v>
      </c>
      <c r="B9" s="6">
        <f>SUM(B2-B7-B8)</f>
        <v>5710.1700000000019</v>
      </c>
      <c r="C9" s="6">
        <f t="shared" ref="C9:K9" si="2">SUM(C2-C7-C8)</f>
        <v>2498.9700000000012</v>
      </c>
      <c r="D9" s="6">
        <f t="shared" si="2"/>
        <v>3462.66</v>
      </c>
      <c r="E9" s="6">
        <f t="shared" si="2"/>
        <v>3017.7299999999996</v>
      </c>
      <c r="F9" s="6">
        <f t="shared" si="2"/>
        <v>3097.8000000000011</v>
      </c>
      <c r="G9" s="6">
        <f t="shared" si="2"/>
        <v>2647.6200000000008</v>
      </c>
      <c r="H9" s="6">
        <f t="shared" si="2"/>
        <v>2397.8599999999997</v>
      </c>
      <c r="I9" s="6">
        <f t="shared" si="2"/>
        <v>2720.6499999999996</v>
      </c>
      <c r="J9" s="6">
        <f t="shared" si="2"/>
        <v>2668.4200000000019</v>
      </c>
      <c r="K9" s="36">
        <f t="shared" si="2"/>
        <v>3816.6800000000003</v>
      </c>
      <c r="L9" s="1"/>
    </row>
    <row r="10" spans="1:12" ht="16.5" thickTop="1" thickBot="1" x14ac:dyDescent="0.3"/>
    <row r="11" spans="1:12" ht="43.5" customHeight="1" thickTop="1" thickBot="1" x14ac:dyDescent="0.3">
      <c r="A11" s="9"/>
      <c r="B11" s="24" t="s">
        <v>14</v>
      </c>
      <c r="C11" s="24" t="s">
        <v>15</v>
      </c>
      <c r="D11" s="24" t="s">
        <v>16</v>
      </c>
      <c r="E11" s="24" t="s">
        <v>19</v>
      </c>
      <c r="F11" s="24" t="s">
        <v>17</v>
      </c>
      <c r="G11" s="24" t="s">
        <v>18</v>
      </c>
      <c r="H11" s="24" t="s">
        <v>20</v>
      </c>
      <c r="I11" s="24" t="s">
        <v>22</v>
      </c>
      <c r="J11" s="26" t="s">
        <v>21</v>
      </c>
    </row>
    <row r="12" spans="1:12" ht="30" customHeight="1" thickTop="1" x14ac:dyDescent="0.25">
      <c r="A12" s="14" t="s">
        <v>0</v>
      </c>
      <c r="B12" s="16">
        <f t="shared" ref="B12:J12" si="3">SUM(B13:B15)</f>
        <v>19998.68</v>
      </c>
      <c r="C12" s="16">
        <f t="shared" si="3"/>
        <v>11784.970000000001</v>
      </c>
      <c r="D12" s="16">
        <f t="shared" si="3"/>
        <v>40855.67</v>
      </c>
      <c r="E12" s="16">
        <f t="shared" si="3"/>
        <v>16605.21</v>
      </c>
      <c r="F12" s="16">
        <f t="shared" si="3"/>
        <v>11511.13</v>
      </c>
      <c r="G12" s="16">
        <f t="shared" si="3"/>
        <v>26487.119999999999</v>
      </c>
      <c r="H12" s="16">
        <f t="shared" si="3"/>
        <v>31664.62</v>
      </c>
      <c r="I12" s="16">
        <f t="shared" si="3"/>
        <v>20034.22</v>
      </c>
      <c r="J12" s="17">
        <f t="shared" si="3"/>
        <v>8590.130000000001</v>
      </c>
    </row>
    <row r="13" spans="1:12" ht="30" customHeight="1" x14ac:dyDescent="0.25">
      <c r="A13" s="32" t="s">
        <v>1</v>
      </c>
      <c r="B13" s="34">
        <f>'Příloha č. 1'!B14*1.05</f>
        <v>2102.1</v>
      </c>
      <c r="C13" s="34">
        <f>'Příloha č. 1'!C14*1.05</f>
        <v>1311.45</v>
      </c>
      <c r="D13" s="34">
        <f>'Příloha č. 1'!D14*1.05</f>
        <v>3440.8500000000004</v>
      </c>
      <c r="E13" s="34">
        <f>'Příloha č. 1'!E14*1.05</f>
        <v>2004.45</v>
      </c>
      <c r="F13" s="34">
        <f>'Příloha č. 1'!F14*1.05</f>
        <v>1557.15</v>
      </c>
      <c r="G13" s="34">
        <f>'Příloha č. 1'!G14*1.05</f>
        <v>3213</v>
      </c>
      <c r="H13" s="34">
        <f>'Příloha č. 1'!H14*1.05</f>
        <v>2824.5</v>
      </c>
      <c r="I13" s="34">
        <f>'Příloha č. 1'!I14*1.05</f>
        <v>2184</v>
      </c>
      <c r="J13" s="35">
        <f>'Příloha č. 1'!J14*1.05</f>
        <v>691.95</v>
      </c>
    </row>
    <row r="14" spans="1:12" ht="30" customHeight="1" x14ac:dyDescent="0.25">
      <c r="A14" s="28" t="s">
        <v>2</v>
      </c>
      <c r="B14" s="30">
        <f>'Příloha č. 1'!B15*1.02</f>
        <v>16196.58</v>
      </c>
      <c r="C14" s="30">
        <f>'Příloha č. 1'!C15*1.02</f>
        <v>9308.52</v>
      </c>
      <c r="D14" s="30">
        <f>'Příloha č. 1'!D15*1.02</f>
        <v>32834.82</v>
      </c>
      <c r="E14" s="30">
        <f>'Příloha č. 1'!E15*1.02</f>
        <v>12890.76</v>
      </c>
      <c r="F14" s="30">
        <f>'Příloha č. 1'!F15*1.02</f>
        <v>8923.98</v>
      </c>
      <c r="G14" s="30">
        <f>'Příloha č. 1'!G15*1.02</f>
        <v>21324.12</v>
      </c>
      <c r="H14" s="30">
        <f>'Příloha č. 1'!H15*1.02</f>
        <v>25557.119999999999</v>
      </c>
      <c r="I14" s="30">
        <f>'Příloha č. 1'!I15*1.02</f>
        <v>15719.220000000001</v>
      </c>
      <c r="J14" s="31">
        <f>'Příloha č. 1'!J15*1.02</f>
        <v>6384.18</v>
      </c>
    </row>
    <row r="15" spans="1:12" ht="30" customHeight="1" thickBot="1" x14ac:dyDescent="0.3">
      <c r="A15" s="10" t="s">
        <v>3</v>
      </c>
      <c r="B15" s="12">
        <v>1700</v>
      </c>
      <c r="C15" s="12">
        <v>1165</v>
      </c>
      <c r="D15" s="12">
        <v>4580</v>
      </c>
      <c r="E15" s="12">
        <v>1710</v>
      </c>
      <c r="F15" s="12">
        <v>1030</v>
      </c>
      <c r="G15" s="12">
        <v>1950</v>
      </c>
      <c r="H15" s="12">
        <v>3283</v>
      </c>
      <c r="I15" s="12">
        <v>2131</v>
      </c>
      <c r="J15" s="13">
        <v>1514</v>
      </c>
    </row>
    <row r="16" spans="1:12" ht="30" customHeight="1" x14ac:dyDescent="0.25">
      <c r="A16" s="14" t="s">
        <v>4</v>
      </c>
      <c r="B16" s="18">
        <f t="shared" ref="B16:J16" si="4">SUM(B17:B19)</f>
        <v>19998.68</v>
      </c>
      <c r="C16" s="18">
        <f t="shared" si="4"/>
        <v>11784.970000000001</v>
      </c>
      <c r="D16" s="18">
        <f t="shared" si="4"/>
        <v>40855.67</v>
      </c>
      <c r="E16" s="18">
        <f t="shared" si="4"/>
        <v>16605.21</v>
      </c>
      <c r="F16" s="18">
        <f t="shared" si="4"/>
        <v>11511.13</v>
      </c>
      <c r="G16" s="18">
        <f t="shared" si="4"/>
        <v>26487.119999999999</v>
      </c>
      <c r="H16" s="18">
        <f t="shared" si="4"/>
        <v>31664.62</v>
      </c>
      <c r="I16" s="18">
        <f t="shared" si="4"/>
        <v>20034.22</v>
      </c>
      <c r="J16" s="38">
        <f t="shared" si="4"/>
        <v>8590.130000000001</v>
      </c>
    </row>
    <row r="17" spans="1:10" ht="30" customHeight="1" x14ac:dyDescent="0.25">
      <c r="A17" s="7" t="s">
        <v>23</v>
      </c>
      <c r="B17" s="2">
        <f>'Příloha č. 1'!B19*1.02</f>
        <v>16111.92</v>
      </c>
      <c r="C17" s="2">
        <f>'Příloha č. 1'!C19*1.02</f>
        <v>9250.380000000001</v>
      </c>
      <c r="D17" s="2">
        <f>'Příloha č. 1'!D19*1.02</f>
        <v>32622.66</v>
      </c>
      <c r="E17" s="2">
        <f>'Příloha č. 1'!E19*1.02</f>
        <v>12802.02</v>
      </c>
      <c r="F17" s="2">
        <f>'Příloha č. 1'!F19*1.02</f>
        <v>8866.86</v>
      </c>
      <c r="G17" s="2">
        <f>'Příloha č. 1'!G19*1.02</f>
        <v>21208.86</v>
      </c>
      <c r="H17" s="2">
        <f>'Příloha č. 1'!H19*1.02</f>
        <v>25413.3</v>
      </c>
      <c r="I17" s="2">
        <f>'Příloha č. 1'!I19*1.02</f>
        <v>15637.62</v>
      </c>
      <c r="J17" s="3">
        <f>'Příloha č. 1'!J19*1.02</f>
        <v>6339.3</v>
      </c>
    </row>
    <row r="18" spans="1:10" ht="30" customHeight="1" x14ac:dyDescent="0.25">
      <c r="A18" s="7" t="s">
        <v>24</v>
      </c>
      <c r="B18" s="2">
        <v>150</v>
      </c>
      <c r="C18" s="2">
        <v>50</v>
      </c>
      <c r="D18" s="2">
        <v>330</v>
      </c>
      <c r="E18" s="2">
        <v>180</v>
      </c>
      <c r="F18" s="2">
        <v>80</v>
      </c>
      <c r="G18" s="2">
        <v>80</v>
      </c>
      <c r="H18" s="2">
        <v>145</v>
      </c>
      <c r="I18" s="2">
        <v>330</v>
      </c>
      <c r="J18" s="3">
        <v>110</v>
      </c>
    </row>
    <row r="19" spans="1:10" ht="30" customHeight="1" thickBot="1" x14ac:dyDescent="0.3">
      <c r="A19" s="8" t="s">
        <v>25</v>
      </c>
      <c r="B19" s="6">
        <f t="shared" ref="B19:J19" si="5">SUM(B12-B17-B18)</f>
        <v>3736.76</v>
      </c>
      <c r="C19" s="6">
        <f t="shared" si="5"/>
        <v>2484.59</v>
      </c>
      <c r="D19" s="6">
        <f t="shared" si="5"/>
        <v>7903.0099999999984</v>
      </c>
      <c r="E19" s="6">
        <f t="shared" si="5"/>
        <v>3623.1899999999987</v>
      </c>
      <c r="F19" s="6">
        <f t="shared" si="5"/>
        <v>2564.2699999999986</v>
      </c>
      <c r="G19" s="6">
        <f t="shared" si="5"/>
        <v>5198.2599999999984</v>
      </c>
      <c r="H19" s="6">
        <f t="shared" si="5"/>
        <v>6106.32</v>
      </c>
      <c r="I19" s="6">
        <f t="shared" si="5"/>
        <v>4066.6000000000004</v>
      </c>
      <c r="J19" s="36">
        <f t="shared" si="5"/>
        <v>2140.8300000000008</v>
      </c>
    </row>
    <row r="20" spans="1:10" ht="16.5" thickTop="1" x14ac:dyDescent="0.25">
      <c r="A20" s="56" t="s">
        <v>54</v>
      </c>
    </row>
    <row r="21" spans="1:10" ht="15.75" x14ac:dyDescent="0.25">
      <c r="A21" s="55" t="s">
        <v>55</v>
      </c>
    </row>
    <row r="22" spans="1:10" ht="15.75" x14ac:dyDescent="0.25">
      <c r="A22" s="55" t="s">
        <v>53</v>
      </c>
    </row>
  </sheetData>
  <printOptions horizontalCentered="1"/>
  <pageMargins left="0.70866141732283472" right="0.70866141732283472" top="0.78740157480314965" bottom="0.39370078740157483" header="0.31496062992125984" footer="0.31496062992125984"/>
  <pageSetup paperSize="9" scale="75" orientation="landscape" r:id="rId1"/>
  <headerFooter>
    <oddHeader>&amp;C&amp;"-,Tučná kurzíva"&amp;12P ř í l o h a č. 2 k jednání Rady MČ Praha 4 č. 4-94/2024 ze dne 28.2.2024
Návrh Střednědobého výhledu rozpočtu na rok 2025 mateřských škol zřízených MČ Praha 4 v tis. Kč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Layout" zoomScaleNormal="100" workbookViewId="0">
      <selection activeCell="J13" sqref="J13"/>
    </sheetView>
  </sheetViews>
  <sheetFormatPr defaultRowHeight="15" x14ac:dyDescent="0.25"/>
  <cols>
    <col min="1" max="1" width="28.5703125" customWidth="1"/>
    <col min="2" max="2" width="13.140625" customWidth="1"/>
    <col min="3" max="3" width="13.28515625" customWidth="1"/>
    <col min="4" max="4" width="12.28515625" customWidth="1"/>
    <col min="5" max="5" width="13.28515625" customWidth="1"/>
    <col min="6" max="6" width="12.85546875" customWidth="1"/>
    <col min="7" max="7" width="13.28515625" customWidth="1"/>
    <col min="8" max="8" width="12.42578125" customWidth="1"/>
    <col min="9" max="9" width="12.5703125" customWidth="1"/>
    <col min="10" max="10" width="12.7109375" customWidth="1"/>
    <col min="11" max="11" width="11.5703125" customWidth="1"/>
  </cols>
  <sheetData>
    <row r="1" spans="1:12" ht="48.75" customHeight="1" thickTop="1" thickBot="1" x14ac:dyDescent="0.3">
      <c r="A1" s="9"/>
      <c r="B1" s="23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4" t="s">
        <v>26</v>
      </c>
      <c r="K1" s="26" t="s">
        <v>13</v>
      </c>
      <c r="L1" s="1"/>
    </row>
    <row r="2" spans="1:12" ht="39.950000000000003" customHeight="1" thickTop="1" x14ac:dyDescent="0.25">
      <c r="A2" s="14" t="s">
        <v>0</v>
      </c>
      <c r="B2" s="15">
        <f t="shared" ref="B2:K2" si="0">SUM(B3:B5)</f>
        <v>30232.0033</v>
      </c>
      <c r="C2" s="16">
        <f t="shared" si="0"/>
        <v>12157.021700000001</v>
      </c>
      <c r="D2" s="16">
        <f t="shared" si="0"/>
        <v>19064.193600000002</v>
      </c>
      <c r="E2" s="16">
        <f t="shared" si="0"/>
        <v>12356.264299999999</v>
      </c>
      <c r="F2" s="16">
        <f t="shared" si="0"/>
        <v>13353.5638</v>
      </c>
      <c r="G2" s="16">
        <f t="shared" si="0"/>
        <v>12402.400600000001</v>
      </c>
      <c r="H2" s="16">
        <f t="shared" si="0"/>
        <v>9276.5928000000004</v>
      </c>
      <c r="I2" s="16">
        <f t="shared" si="0"/>
        <v>11957.260699999999</v>
      </c>
      <c r="J2" s="16">
        <f t="shared" si="0"/>
        <v>11963.170600000001</v>
      </c>
      <c r="K2" s="49">
        <f t="shared" si="0"/>
        <v>16846.1806</v>
      </c>
      <c r="L2" s="1"/>
    </row>
    <row r="3" spans="1:12" ht="30" customHeight="1" x14ac:dyDescent="0.25">
      <c r="A3" s="32" t="s">
        <v>1</v>
      </c>
      <c r="B3" s="33">
        <f>'Příloha č. 2'!B3*1.05</f>
        <v>3114.5625</v>
      </c>
      <c r="C3" s="33">
        <f>'Příloha č. 2'!C3*1.05</f>
        <v>1209.4425000000001</v>
      </c>
      <c r="D3" s="33">
        <f>'Příloha č. 2'!D3*1.05</f>
        <v>2160.9</v>
      </c>
      <c r="E3" s="33">
        <f>'Příloha č. 2'!E3*1.05</f>
        <v>1313.0775000000001</v>
      </c>
      <c r="F3" s="33">
        <f>'Příloha č. 2'!F3*1.05</f>
        <v>1492.7850000000001</v>
      </c>
      <c r="G3" s="33">
        <f>'Příloha č. 2'!G3*1.05</f>
        <v>1378.125</v>
      </c>
      <c r="H3" s="33">
        <f>'Příloha č. 2'!H3*1.05</f>
        <v>1190.7</v>
      </c>
      <c r="I3" s="33">
        <f>'Příloha č. 2'!I3*1.05</f>
        <v>1489.4775</v>
      </c>
      <c r="J3" s="33">
        <f>'Příloha č. 2'!J3*1.05</f>
        <v>1991.1150000000002</v>
      </c>
      <c r="K3" s="50">
        <f>'Příloha č. 2'!K3*1.05</f>
        <v>1986.7050000000002</v>
      </c>
      <c r="L3" s="1"/>
    </row>
    <row r="4" spans="1:12" ht="30" customHeight="1" x14ac:dyDescent="0.25">
      <c r="A4" s="28" t="s">
        <v>2</v>
      </c>
      <c r="B4" s="33">
        <f>'Příloha č. 2'!B4*1.02</f>
        <v>24347.4408</v>
      </c>
      <c r="C4" s="33">
        <f>'Příloha č. 2'!C4*1.02</f>
        <v>9517.5792000000019</v>
      </c>
      <c r="D4" s="33">
        <f>'Příloha č. 2'!D4*1.02</f>
        <v>15433.293600000001</v>
      </c>
      <c r="E4" s="33">
        <f>'Příloha č. 2'!E4*1.02</f>
        <v>9121.1867999999995</v>
      </c>
      <c r="F4" s="33">
        <f>'Příloha č. 2'!F4*1.02</f>
        <v>10140.7788</v>
      </c>
      <c r="G4" s="33">
        <f>'Příloha č. 2'!G4*1.02</f>
        <v>9664.2756000000008</v>
      </c>
      <c r="H4" s="33">
        <f>'Příloha č. 2'!H4*1.02</f>
        <v>6795.8928000000005</v>
      </c>
      <c r="I4" s="33">
        <f>'Příloha č. 2'!I4*1.02</f>
        <v>9007.7831999999999</v>
      </c>
      <c r="J4" s="33">
        <f>'Příloha č. 2'!J4*1.02</f>
        <v>9092.0556000000015</v>
      </c>
      <c r="K4" s="50">
        <f>'Příloha č. 2'!K4*1.02</f>
        <v>12785.475600000002</v>
      </c>
      <c r="L4" s="1"/>
    </row>
    <row r="5" spans="1:12" ht="30" customHeight="1" thickBot="1" x14ac:dyDescent="0.3">
      <c r="A5" s="10" t="s">
        <v>3</v>
      </c>
      <c r="B5" s="11">
        <v>2770</v>
      </c>
      <c r="C5" s="12">
        <v>1430</v>
      </c>
      <c r="D5" s="12">
        <v>1470</v>
      </c>
      <c r="E5" s="12">
        <v>1922</v>
      </c>
      <c r="F5" s="12">
        <v>1720</v>
      </c>
      <c r="G5" s="12">
        <v>1360</v>
      </c>
      <c r="H5" s="12">
        <v>1290</v>
      </c>
      <c r="I5" s="12">
        <v>1460</v>
      </c>
      <c r="J5" s="12">
        <v>880</v>
      </c>
      <c r="K5" s="13">
        <v>2074</v>
      </c>
      <c r="L5" s="1"/>
    </row>
    <row r="6" spans="1:12" ht="39.950000000000003" customHeight="1" x14ac:dyDescent="0.25">
      <c r="A6" s="14" t="s">
        <v>4</v>
      </c>
      <c r="B6" s="18">
        <f>SUM(B7:B9)</f>
        <v>30232.0033</v>
      </c>
      <c r="C6" s="18">
        <f t="shared" ref="C6:K6" si="1">SUM(C7:C9)</f>
        <v>12157.021700000001</v>
      </c>
      <c r="D6" s="18">
        <f t="shared" si="1"/>
        <v>19064.193600000002</v>
      </c>
      <c r="E6" s="18">
        <f t="shared" si="1"/>
        <v>12356.264299999999</v>
      </c>
      <c r="F6" s="18">
        <f t="shared" si="1"/>
        <v>13353.5638</v>
      </c>
      <c r="G6" s="18">
        <f t="shared" si="1"/>
        <v>12402.400600000001</v>
      </c>
      <c r="H6" s="18">
        <f t="shared" si="1"/>
        <v>9276.5928000000004</v>
      </c>
      <c r="I6" s="18">
        <f t="shared" si="1"/>
        <v>11957.260699999999</v>
      </c>
      <c r="J6" s="18">
        <f t="shared" si="1"/>
        <v>11963.170600000001</v>
      </c>
      <c r="K6" s="27">
        <f t="shared" si="1"/>
        <v>16846.1806</v>
      </c>
      <c r="L6" s="1"/>
    </row>
    <row r="7" spans="1:12" ht="30" customHeight="1" x14ac:dyDescent="0.25">
      <c r="A7" s="7" t="s">
        <v>23</v>
      </c>
      <c r="B7" s="5">
        <f>'Příloha č. 2'!B7*1.02</f>
        <v>24195.542399999998</v>
      </c>
      <c r="C7" s="5">
        <f>'Příloha č. 2'!C7*1.02</f>
        <v>9459.3168000000005</v>
      </c>
      <c r="D7" s="5">
        <f>'Příloha č. 2'!D7*1.02</f>
        <v>15346.940400000001</v>
      </c>
      <c r="E7" s="5">
        <f>'Příloha č. 2'!E7*1.02</f>
        <v>9059.8032000000003</v>
      </c>
      <c r="F7" s="5">
        <f>'Příloha č. 2'!F7*1.02</f>
        <v>10083.5568</v>
      </c>
      <c r="G7" s="5">
        <f>'Příloha č. 2'!G7*1.02</f>
        <v>9606.0131999999994</v>
      </c>
      <c r="H7" s="5">
        <f>'Příloha č. 2'!H7*1.02</f>
        <v>6751.1556</v>
      </c>
      <c r="I7" s="5">
        <f>'Příloha č. 2'!I7*1.02</f>
        <v>8950.5612000000001</v>
      </c>
      <c r="J7" s="5">
        <f>'Příloha č. 2'!J7*1.02</f>
        <v>9033.7932000000001</v>
      </c>
      <c r="K7" s="20">
        <f>'Příloha č. 2'!K7*1.02</f>
        <v>12703.284000000001</v>
      </c>
      <c r="L7" s="1"/>
    </row>
    <row r="8" spans="1:12" ht="30" customHeight="1" x14ac:dyDescent="0.25">
      <c r="A8" s="7" t="s">
        <v>24</v>
      </c>
      <c r="B8" s="5">
        <v>170</v>
      </c>
      <c r="C8" s="2">
        <v>95</v>
      </c>
      <c r="D8" s="2">
        <v>95</v>
      </c>
      <c r="E8" s="2">
        <v>160</v>
      </c>
      <c r="F8" s="2">
        <v>88</v>
      </c>
      <c r="G8" s="2">
        <v>45</v>
      </c>
      <c r="H8" s="2">
        <v>45</v>
      </c>
      <c r="I8" s="2">
        <v>235</v>
      </c>
      <c r="J8" s="2">
        <v>75</v>
      </c>
      <c r="K8" s="3">
        <v>113</v>
      </c>
      <c r="L8" s="1"/>
    </row>
    <row r="9" spans="1:12" ht="30" customHeight="1" thickBot="1" x14ac:dyDescent="0.3">
      <c r="A9" s="8" t="s">
        <v>25</v>
      </c>
      <c r="B9" s="6">
        <f>SUM(B2-B7-B8)</f>
        <v>5866.4609000000019</v>
      </c>
      <c r="C9" s="6">
        <f t="shared" ref="C9:K9" si="2">SUM(C2-C7-C8)</f>
        <v>2602.7049000000006</v>
      </c>
      <c r="D9" s="6">
        <f t="shared" si="2"/>
        <v>3622.253200000001</v>
      </c>
      <c r="E9" s="6">
        <f t="shared" si="2"/>
        <v>3136.4610999999986</v>
      </c>
      <c r="F9" s="6">
        <f t="shared" si="2"/>
        <v>3182.0069999999996</v>
      </c>
      <c r="G9" s="6">
        <f t="shared" si="2"/>
        <v>2751.3874000000014</v>
      </c>
      <c r="H9" s="6">
        <f t="shared" si="2"/>
        <v>2480.4372000000003</v>
      </c>
      <c r="I9" s="6">
        <f t="shared" si="2"/>
        <v>2771.6994999999988</v>
      </c>
      <c r="J9" s="6">
        <f t="shared" si="2"/>
        <v>2854.3774000000012</v>
      </c>
      <c r="K9" s="36">
        <f t="shared" si="2"/>
        <v>4029.8965999999982</v>
      </c>
      <c r="L9" s="1"/>
    </row>
    <row r="10" spans="1:12" ht="16.5" thickTop="1" thickBot="1" x14ac:dyDescent="0.3"/>
    <row r="11" spans="1:12" ht="43.5" customHeight="1" thickTop="1" thickBot="1" x14ac:dyDescent="0.3">
      <c r="A11" s="9"/>
      <c r="B11" s="24" t="s">
        <v>14</v>
      </c>
      <c r="C11" s="24" t="s">
        <v>15</v>
      </c>
      <c r="D11" s="24" t="s">
        <v>16</v>
      </c>
      <c r="E11" s="24" t="s">
        <v>19</v>
      </c>
      <c r="F11" s="24" t="s">
        <v>17</v>
      </c>
      <c r="G11" s="24" t="s">
        <v>18</v>
      </c>
      <c r="H11" s="24" t="s">
        <v>20</v>
      </c>
      <c r="I11" s="24" t="s">
        <v>22</v>
      </c>
      <c r="J11" s="26" t="s">
        <v>21</v>
      </c>
    </row>
    <row r="12" spans="1:12" ht="30" customHeight="1" thickTop="1" x14ac:dyDescent="0.25">
      <c r="A12" s="14" t="s">
        <v>0</v>
      </c>
      <c r="B12" s="16">
        <f t="shared" ref="B12:J12" si="3">SUM(B13:B15)</f>
        <v>20457.7166</v>
      </c>
      <c r="C12" s="16">
        <f t="shared" si="3"/>
        <v>12066.712900000002</v>
      </c>
      <c r="D12" s="16">
        <f t="shared" si="3"/>
        <v>41714.408900000002</v>
      </c>
      <c r="E12" s="16">
        <f t="shared" si="3"/>
        <v>16993.2477</v>
      </c>
      <c r="F12" s="16">
        <f t="shared" si="3"/>
        <v>11797.4671</v>
      </c>
      <c r="G12" s="16">
        <f t="shared" si="3"/>
        <v>27104.252400000001</v>
      </c>
      <c r="H12" s="16">
        <f t="shared" si="3"/>
        <v>32346.987399999998</v>
      </c>
      <c r="I12" s="16">
        <f t="shared" si="3"/>
        <v>20487.804400000001</v>
      </c>
      <c r="J12" s="17">
        <f t="shared" si="3"/>
        <v>8782.4111000000012</v>
      </c>
    </row>
    <row r="13" spans="1:12" ht="30" customHeight="1" x14ac:dyDescent="0.25">
      <c r="A13" s="32" t="s">
        <v>1</v>
      </c>
      <c r="B13" s="34">
        <f>'Příloha č. 2'!B13*1.05</f>
        <v>2207.2049999999999</v>
      </c>
      <c r="C13" s="34">
        <f>'Příloha č. 2'!C13*1.05</f>
        <v>1377.0225</v>
      </c>
      <c r="D13" s="34">
        <f>'Příloha č. 2'!D13*1.05</f>
        <v>3612.8925000000004</v>
      </c>
      <c r="E13" s="34">
        <f>'Příloha č. 2'!E13*1.05</f>
        <v>2104.6725000000001</v>
      </c>
      <c r="F13" s="34">
        <f>'Příloha č. 2'!F13*1.05</f>
        <v>1635.0075000000002</v>
      </c>
      <c r="G13" s="34">
        <f>'Příloha č. 2'!G13*1.05</f>
        <v>3373.65</v>
      </c>
      <c r="H13" s="34">
        <f>'Příloha č. 2'!H13*1.05</f>
        <v>2965.7249999999999</v>
      </c>
      <c r="I13" s="34">
        <f>'Příloha č. 2'!I13*1.05</f>
        <v>2293.2000000000003</v>
      </c>
      <c r="J13" s="35">
        <f>'Příloha č. 2'!J13*1.05</f>
        <v>726.54750000000013</v>
      </c>
    </row>
    <row r="14" spans="1:12" ht="30" customHeight="1" x14ac:dyDescent="0.25">
      <c r="A14" s="28" t="s">
        <v>2</v>
      </c>
      <c r="B14" s="34">
        <f>'Příloha č. 2'!B14*1.02</f>
        <v>16520.511600000002</v>
      </c>
      <c r="C14" s="34">
        <f>'Příloha č. 2'!C14*1.02</f>
        <v>9494.6904000000013</v>
      </c>
      <c r="D14" s="34">
        <f>'Příloha č. 2'!D14*1.02</f>
        <v>33491.5164</v>
      </c>
      <c r="E14" s="34">
        <f>'Příloha č. 2'!E14*1.02</f>
        <v>13148.575200000001</v>
      </c>
      <c r="F14" s="34">
        <f>'Příloha č. 2'!F14*1.02</f>
        <v>9102.4596000000001</v>
      </c>
      <c r="G14" s="34">
        <f>'Příloha č. 2'!G14*1.02</f>
        <v>21750.6024</v>
      </c>
      <c r="H14" s="34">
        <f>'Příloha č. 2'!H14*1.02</f>
        <v>26068.2624</v>
      </c>
      <c r="I14" s="34">
        <f>'Příloha č. 2'!I14*1.02</f>
        <v>16033.604400000002</v>
      </c>
      <c r="J14" s="35">
        <f>'Příloha č. 2'!J14*1.02</f>
        <v>6511.8636000000006</v>
      </c>
    </row>
    <row r="15" spans="1:12" ht="30" customHeight="1" thickBot="1" x14ac:dyDescent="0.3">
      <c r="A15" s="10" t="s">
        <v>3</v>
      </c>
      <c r="B15" s="12">
        <v>1730</v>
      </c>
      <c r="C15" s="12">
        <v>1195</v>
      </c>
      <c r="D15" s="12">
        <v>4610</v>
      </c>
      <c r="E15" s="12">
        <v>1740</v>
      </c>
      <c r="F15" s="12">
        <v>1060</v>
      </c>
      <c r="G15" s="12">
        <v>1980</v>
      </c>
      <c r="H15" s="12">
        <v>3313</v>
      </c>
      <c r="I15" s="12">
        <v>2161</v>
      </c>
      <c r="J15" s="13">
        <v>1544</v>
      </c>
    </row>
    <row r="16" spans="1:12" ht="30" customHeight="1" x14ac:dyDescent="0.25">
      <c r="A16" s="14" t="s">
        <v>4</v>
      </c>
      <c r="B16" s="18">
        <f t="shared" ref="B16:J16" si="4">SUM(B17:B19)</f>
        <v>20457.7166</v>
      </c>
      <c r="C16" s="18">
        <f t="shared" si="4"/>
        <v>12066.712900000002</v>
      </c>
      <c r="D16" s="18">
        <f t="shared" si="4"/>
        <v>41714.408900000002</v>
      </c>
      <c r="E16" s="18">
        <f t="shared" si="4"/>
        <v>16993.2477</v>
      </c>
      <c r="F16" s="18">
        <f t="shared" si="4"/>
        <v>11797.4671</v>
      </c>
      <c r="G16" s="18">
        <f t="shared" si="4"/>
        <v>27104.252400000001</v>
      </c>
      <c r="H16" s="18">
        <f t="shared" si="4"/>
        <v>32346.987399999998</v>
      </c>
      <c r="I16" s="18">
        <f t="shared" si="4"/>
        <v>20487.804400000001</v>
      </c>
      <c r="J16" s="38">
        <f t="shared" si="4"/>
        <v>8782.4111000000012</v>
      </c>
    </row>
    <row r="17" spans="1:10" ht="30" customHeight="1" x14ac:dyDescent="0.25">
      <c r="A17" s="7" t="s">
        <v>23</v>
      </c>
      <c r="B17" s="2">
        <f>'Příloha č. 2'!B17*1.02</f>
        <v>16434.1584</v>
      </c>
      <c r="C17" s="2">
        <f>'Příloha č. 2'!C17*1.02</f>
        <v>9435.3876000000018</v>
      </c>
      <c r="D17" s="2">
        <f>'Příloha č. 2'!D17*1.02</f>
        <v>33275.1132</v>
      </c>
      <c r="E17" s="2">
        <f>'Příloha č. 2'!E17*1.02</f>
        <v>13058.0604</v>
      </c>
      <c r="F17" s="2">
        <f>'Příloha č. 2'!F17*1.02</f>
        <v>9044.1972000000005</v>
      </c>
      <c r="G17" s="2">
        <f>'Příloha č. 2'!G17*1.02</f>
        <v>21633.037200000002</v>
      </c>
      <c r="H17" s="2">
        <f>'Příloha č. 2'!H17*1.02</f>
        <v>25921.565999999999</v>
      </c>
      <c r="I17" s="2">
        <f>'Příloha č. 2'!I17*1.02</f>
        <v>15950.3724</v>
      </c>
      <c r="J17" s="3">
        <f>'Příloha č. 2'!J17*1.02</f>
        <v>6466.0860000000002</v>
      </c>
    </row>
    <row r="18" spans="1:10" ht="30" customHeight="1" x14ac:dyDescent="0.25">
      <c r="A18" s="7" t="s">
        <v>24</v>
      </c>
      <c r="B18" s="2">
        <v>175</v>
      </c>
      <c r="C18" s="2">
        <v>45</v>
      </c>
      <c r="D18" s="2">
        <v>265</v>
      </c>
      <c r="E18" s="2">
        <v>103</v>
      </c>
      <c r="F18" s="2">
        <v>55</v>
      </c>
      <c r="G18" s="2">
        <v>60</v>
      </c>
      <c r="H18" s="2">
        <v>135</v>
      </c>
      <c r="I18" s="2">
        <v>300</v>
      </c>
      <c r="J18" s="3">
        <v>85</v>
      </c>
    </row>
    <row r="19" spans="1:10" ht="30" customHeight="1" thickBot="1" x14ac:dyDescent="0.3">
      <c r="A19" s="8" t="s">
        <v>25</v>
      </c>
      <c r="B19" s="6">
        <f t="shared" ref="B19:J19" si="5">SUM(B12-B17-B18)</f>
        <v>3848.5581999999995</v>
      </c>
      <c r="C19" s="6">
        <f t="shared" si="5"/>
        <v>2586.3253000000004</v>
      </c>
      <c r="D19" s="6">
        <f t="shared" si="5"/>
        <v>8174.2957000000024</v>
      </c>
      <c r="E19" s="6">
        <f t="shared" si="5"/>
        <v>3832.1872999999996</v>
      </c>
      <c r="F19" s="6">
        <f t="shared" si="5"/>
        <v>2698.2698999999993</v>
      </c>
      <c r="G19" s="6">
        <f t="shared" si="5"/>
        <v>5411.2151999999987</v>
      </c>
      <c r="H19" s="6">
        <f t="shared" si="5"/>
        <v>6290.4213999999993</v>
      </c>
      <c r="I19" s="6">
        <f t="shared" si="5"/>
        <v>4237.4320000000007</v>
      </c>
      <c r="J19" s="36">
        <f t="shared" si="5"/>
        <v>2231.3251000000009</v>
      </c>
    </row>
    <row r="20" spans="1:10" ht="16.5" thickTop="1" x14ac:dyDescent="0.25">
      <c r="A20" s="56" t="s">
        <v>54</v>
      </c>
    </row>
    <row r="21" spans="1:10" ht="15.75" x14ac:dyDescent="0.25">
      <c r="A21" s="55" t="s">
        <v>55</v>
      </c>
    </row>
    <row r="22" spans="1:10" ht="15.75" x14ac:dyDescent="0.25">
      <c r="A22" s="55" t="s">
        <v>53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Header>&amp;C&amp;"-,Tučná kurzíva"&amp;12P ř í l o h a č. 3 k jednání Rady MČ Praha 4 č. 4-94/2024 ze dne 28.2.2024
Návrh Střednědobého výhledu rozpočtu na rok 2026 mateřských škol zřízených MČ Praha 4 v tis. Kč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Layout" topLeftCell="A18" zoomScaleNormal="100" workbookViewId="0">
      <selection activeCell="B28" sqref="B28"/>
    </sheetView>
  </sheetViews>
  <sheetFormatPr defaultRowHeight="15" x14ac:dyDescent="0.25"/>
  <cols>
    <col min="1" max="1" width="28.5703125" customWidth="1"/>
    <col min="2" max="2" width="14" customWidth="1"/>
    <col min="3" max="4" width="14.5703125" customWidth="1"/>
    <col min="5" max="5" width="14.42578125" customWidth="1"/>
    <col min="6" max="6" width="13.140625" customWidth="1"/>
    <col min="7" max="7" width="13.28515625" customWidth="1"/>
    <col min="8" max="8" width="14.42578125" customWidth="1"/>
    <col min="9" max="9" width="14.85546875" customWidth="1"/>
    <col min="10" max="10" width="14.42578125" customWidth="1"/>
    <col min="11" max="11" width="14.28515625" customWidth="1"/>
    <col min="12" max="12" width="13.28515625" customWidth="1"/>
  </cols>
  <sheetData>
    <row r="1" spans="1:12" ht="36" customHeight="1" thickTop="1" thickBot="1" x14ac:dyDescent="0.3">
      <c r="A1" s="9"/>
      <c r="B1" s="23" t="s">
        <v>27</v>
      </c>
      <c r="C1" s="24" t="s">
        <v>28</v>
      </c>
      <c r="D1" s="24" t="s">
        <v>29</v>
      </c>
      <c r="E1" s="24" t="s">
        <v>30</v>
      </c>
      <c r="F1" s="24" t="s">
        <v>31</v>
      </c>
      <c r="G1" s="24" t="s">
        <v>49</v>
      </c>
      <c r="H1" s="24" t="s">
        <v>32</v>
      </c>
      <c r="I1" s="24" t="s">
        <v>33</v>
      </c>
      <c r="J1" s="24" t="s">
        <v>34</v>
      </c>
      <c r="K1" s="24" t="s">
        <v>35</v>
      </c>
      <c r="L1" s="26" t="s">
        <v>36</v>
      </c>
    </row>
    <row r="2" spans="1:12" ht="39.950000000000003" customHeight="1" thickTop="1" x14ac:dyDescent="0.25">
      <c r="A2" s="14" t="s">
        <v>0</v>
      </c>
      <c r="B2" s="15">
        <f t="shared" ref="B2:L2" si="0">SUM(B3:B6)</f>
        <v>61748</v>
      </c>
      <c r="C2" s="16">
        <f t="shared" si="0"/>
        <v>59985</v>
      </c>
      <c r="D2" s="16">
        <f t="shared" si="0"/>
        <v>68637.3</v>
      </c>
      <c r="E2" s="16">
        <f t="shared" si="0"/>
        <v>45896</v>
      </c>
      <c r="F2" s="16">
        <f t="shared" si="0"/>
        <v>71656.7</v>
      </c>
      <c r="G2" s="16">
        <f t="shared" si="0"/>
        <v>49375.9</v>
      </c>
      <c r="H2" s="16">
        <f t="shared" si="0"/>
        <v>84593</v>
      </c>
      <c r="I2" s="16">
        <f t="shared" si="0"/>
        <v>71297.600000000006</v>
      </c>
      <c r="J2" s="16">
        <f t="shared" si="0"/>
        <v>38749.4</v>
      </c>
      <c r="K2" s="16">
        <f t="shared" si="0"/>
        <v>58974.5</v>
      </c>
      <c r="L2" s="17">
        <f t="shared" si="0"/>
        <v>54933.3</v>
      </c>
    </row>
    <row r="3" spans="1:12" ht="30" customHeight="1" x14ac:dyDescent="0.25">
      <c r="A3" s="7" t="s">
        <v>1</v>
      </c>
      <c r="B3" s="5">
        <v>5103</v>
      </c>
      <c r="C3" s="2">
        <v>5596</v>
      </c>
      <c r="D3" s="2">
        <v>5215</v>
      </c>
      <c r="E3" s="2">
        <v>5184</v>
      </c>
      <c r="F3" s="2">
        <v>6636</v>
      </c>
      <c r="G3" s="2">
        <v>4061</v>
      </c>
      <c r="H3" s="2">
        <v>4590</v>
      </c>
      <c r="I3" s="2">
        <v>6630</v>
      </c>
      <c r="J3" s="2">
        <v>3842</v>
      </c>
      <c r="K3" s="2">
        <v>4760</v>
      </c>
      <c r="L3" s="3">
        <v>5065</v>
      </c>
    </row>
    <row r="4" spans="1:12" ht="30" customHeight="1" x14ac:dyDescent="0.25">
      <c r="A4" s="7" t="s">
        <v>2</v>
      </c>
      <c r="B4" s="5">
        <v>50045</v>
      </c>
      <c r="C4" s="2">
        <v>47049</v>
      </c>
      <c r="D4" s="2">
        <v>56369</v>
      </c>
      <c r="E4" s="2">
        <v>34868</v>
      </c>
      <c r="F4" s="2">
        <v>58890</v>
      </c>
      <c r="G4" s="2">
        <v>42881</v>
      </c>
      <c r="H4" s="2">
        <v>72453</v>
      </c>
      <c r="I4" s="2">
        <v>57705</v>
      </c>
      <c r="J4" s="2">
        <v>31124</v>
      </c>
      <c r="K4" s="2">
        <v>47690</v>
      </c>
      <c r="L4" s="3">
        <v>43837</v>
      </c>
    </row>
    <row r="5" spans="1:12" ht="30" customHeight="1" x14ac:dyDescent="0.25">
      <c r="A5" s="52" t="s">
        <v>51</v>
      </c>
      <c r="B5" s="47">
        <v>3000</v>
      </c>
      <c r="C5" s="53">
        <v>0</v>
      </c>
      <c r="D5" s="53">
        <v>2643.3</v>
      </c>
      <c r="E5" s="53">
        <v>2301</v>
      </c>
      <c r="F5" s="53">
        <v>3350.7</v>
      </c>
      <c r="G5" s="53">
        <v>1923.9</v>
      </c>
      <c r="H5" s="53">
        <v>3150</v>
      </c>
      <c r="I5" s="53">
        <v>3029.6</v>
      </c>
      <c r="J5" s="53">
        <v>1383.4</v>
      </c>
      <c r="K5" s="53">
        <v>2576.5</v>
      </c>
      <c r="L5" s="48">
        <v>2831.3</v>
      </c>
    </row>
    <row r="6" spans="1:12" ht="30" customHeight="1" thickBot="1" x14ac:dyDescent="0.3">
      <c r="A6" s="10" t="s">
        <v>3</v>
      </c>
      <c r="B6" s="11">
        <v>3600</v>
      </c>
      <c r="C6" s="12">
        <v>7340</v>
      </c>
      <c r="D6" s="12">
        <v>4410</v>
      </c>
      <c r="E6" s="12">
        <v>3543</v>
      </c>
      <c r="F6" s="12">
        <v>2780</v>
      </c>
      <c r="G6" s="12">
        <v>510</v>
      </c>
      <c r="H6" s="12">
        <v>4400</v>
      </c>
      <c r="I6" s="12">
        <v>3933</v>
      </c>
      <c r="J6" s="12">
        <v>2400</v>
      </c>
      <c r="K6" s="12">
        <v>3948</v>
      </c>
      <c r="L6" s="13">
        <v>3200</v>
      </c>
    </row>
    <row r="7" spans="1:12" ht="39.950000000000003" customHeight="1" x14ac:dyDescent="0.25">
      <c r="A7" s="14" t="s">
        <v>4</v>
      </c>
      <c r="B7" s="18">
        <f>SUM(B8:B10)</f>
        <v>61748</v>
      </c>
      <c r="C7" s="18">
        <f t="shared" ref="C7:L7" si="1">SUM(C8:C10)</f>
        <v>59985</v>
      </c>
      <c r="D7" s="18">
        <f t="shared" si="1"/>
        <v>68637.3</v>
      </c>
      <c r="E7" s="18">
        <f t="shared" si="1"/>
        <v>45896</v>
      </c>
      <c r="F7" s="18">
        <f t="shared" si="1"/>
        <v>71656.7</v>
      </c>
      <c r="G7" s="18">
        <f t="shared" si="1"/>
        <v>49375.9</v>
      </c>
      <c r="H7" s="18">
        <f t="shared" si="1"/>
        <v>84593</v>
      </c>
      <c r="I7" s="18">
        <f t="shared" si="1"/>
        <v>71297.600000000006</v>
      </c>
      <c r="J7" s="18">
        <f t="shared" si="1"/>
        <v>38749.4</v>
      </c>
      <c r="K7" s="18">
        <f t="shared" si="1"/>
        <v>58974.5</v>
      </c>
      <c r="L7" s="27">
        <f t="shared" si="1"/>
        <v>54933.3</v>
      </c>
    </row>
    <row r="8" spans="1:12" ht="27.95" customHeight="1" x14ac:dyDescent="0.25">
      <c r="A8" s="7" t="s">
        <v>23</v>
      </c>
      <c r="B8" s="5">
        <v>49102</v>
      </c>
      <c r="C8" s="2">
        <v>46128</v>
      </c>
      <c r="D8" s="2">
        <v>55302</v>
      </c>
      <c r="E8" s="2">
        <v>34138</v>
      </c>
      <c r="F8" s="2">
        <v>57781</v>
      </c>
      <c r="G8" s="2">
        <v>42141</v>
      </c>
      <c r="H8" s="2">
        <v>71215</v>
      </c>
      <c r="I8" s="2">
        <v>56636</v>
      </c>
      <c r="J8" s="2">
        <v>30531</v>
      </c>
      <c r="K8" s="2">
        <v>46885</v>
      </c>
      <c r="L8" s="3">
        <v>42960</v>
      </c>
    </row>
    <row r="9" spans="1:12" ht="27.95" customHeight="1" x14ac:dyDescent="0.25">
      <c r="A9" s="7" t="s">
        <v>24</v>
      </c>
      <c r="B9" s="5">
        <v>650</v>
      </c>
      <c r="C9" s="2">
        <v>2144</v>
      </c>
      <c r="D9" s="2">
        <v>259</v>
      </c>
      <c r="E9" s="2">
        <v>250</v>
      </c>
      <c r="F9" s="2">
        <v>620</v>
      </c>
      <c r="G9" s="2">
        <v>301</v>
      </c>
      <c r="H9" s="2">
        <v>298</v>
      </c>
      <c r="I9" s="2">
        <v>519</v>
      </c>
      <c r="J9" s="2">
        <v>190</v>
      </c>
      <c r="K9" s="2">
        <v>152</v>
      </c>
      <c r="L9" s="3">
        <v>564</v>
      </c>
    </row>
    <row r="10" spans="1:12" ht="38.25" customHeight="1" thickBot="1" x14ac:dyDescent="0.3">
      <c r="A10" s="54" t="s">
        <v>56</v>
      </c>
      <c r="B10" s="6">
        <f>SUM(B2-B8-B9)</f>
        <v>11996</v>
      </c>
      <c r="C10" s="6">
        <f t="shared" ref="C10:L10" si="2">SUM(C2-C8-C9)</f>
        <v>11713</v>
      </c>
      <c r="D10" s="6">
        <f t="shared" si="2"/>
        <v>13076.300000000003</v>
      </c>
      <c r="E10" s="6">
        <f t="shared" si="2"/>
        <v>11508</v>
      </c>
      <c r="F10" s="6">
        <f t="shared" si="2"/>
        <v>13255.699999999997</v>
      </c>
      <c r="G10" s="6">
        <f t="shared" si="2"/>
        <v>6933.9000000000015</v>
      </c>
      <c r="H10" s="6">
        <f t="shared" si="2"/>
        <v>13080</v>
      </c>
      <c r="I10" s="6">
        <f t="shared" si="2"/>
        <v>14142.600000000006</v>
      </c>
      <c r="J10" s="6">
        <f t="shared" si="2"/>
        <v>8028.4000000000015</v>
      </c>
      <c r="K10" s="6">
        <f t="shared" si="2"/>
        <v>11937.5</v>
      </c>
      <c r="L10" s="36">
        <f t="shared" si="2"/>
        <v>11409.300000000003</v>
      </c>
    </row>
    <row r="11" spans="1:12" ht="16.5" thickTop="1" thickBot="1" x14ac:dyDescent="0.3"/>
    <row r="12" spans="1:12" ht="34.5" customHeight="1" thickTop="1" thickBot="1" x14ac:dyDescent="0.3">
      <c r="A12" s="9"/>
      <c r="B12" s="24" t="s">
        <v>37</v>
      </c>
      <c r="C12" s="24" t="s">
        <v>46</v>
      </c>
      <c r="D12" s="24" t="s">
        <v>38</v>
      </c>
      <c r="E12" s="24" t="s">
        <v>40</v>
      </c>
      <c r="F12" s="24" t="s">
        <v>39</v>
      </c>
      <c r="G12" s="24" t="s">
        <v>41</v>
      </c>
      <c r="H12" s="24" t="s">
        <v>42</v>
      </c>
      <c r="I12" s="24" t="s">
        <v>43</v>
      </c>
      <c r="J12" s="24" t="s">
        <v>44</v>
      </c>
      <c r="K12" s="25" t="s">
        <v>45</v>
      </c>
    </row>
    <row r="13" spans="1:12" ht="30" customHeight="1" thickTop="1" x14ac:dyDescent="0.25">
      <c r="A13" s="14" t="s">
        <v>0</v>
      </c>
      <c r="B13" s="16">
        <f t="shared" ref="B13:K13" si="3">SUM(B14:B17)</f>
        <v>47977</v>
      </c>
      <c r="C13" s="16">
        <f t="shared" si="3"/>
        <v>37184.400000000001</v>
      </c>
      <c r="D13" s="16">
        <f t="shared" si="3"/>
        <v>42349</v>
      </c>
      <c r="E13" s="16">
        <f t="shared" si="3"/>
        <v>81884.899999999994</v>
      </c>
      <c r="F13" s="16">
        <f t="shared" si="3"/>
        <v>28708</v>
      </c>
      <c r="G13" s="16">
        <f t="shared" si="3"/>
        <v>38580</v>
      </c>
      <c r="H13" s="16">
        <f t="shared" si="3"/>
        <v>69435.600000000006</v>
      </c>
      <c r="I13" s="16">
        <f t="shared" si="3"/>
        <v>53757.3</v>
      </c>
      <c r="J13" s="16">
        <f t="shared" si="3"/>
        <v>53711.7</v>
      </c>
      <c r="K13" s="21">
        <f t="shared" si="3"/>
        <v>65934.600000000006</v>
      </c>
    </row>
    <row r="14" spans="1:12" ht="30" customHeight="1" x14ac:dyDescent="0.25">
      <c r="A14" s="7" t="s">
        <v>1</v>
      </c>
      <c r="B14" s="2">
        <v>5872</v>
      </c>
      <c r="C14" s="2">
        <v>2557</v>
      </c>
      <c r="D14" s="2">
        <v>4008</v>
      </c>
      <c r="E14" s="2">
        <v>6570</v>
      </c>
      <c r="F14" s="2">
        <v>4427</v>
      </c>
      <c r="G14" s="2">
        <v>4210</v>
      </c>
      <c r="H14" s="2">
        <v>4158</v>
      </c>
      <c r="I14" s="2">
        <v>5398</v>
      </c>
      <c r="J14" s="2">
        <v>4671</v>
      </c>
      <c r="K14" s="20">
        <v>6972</v>
      </c>
    </row>
    <row r="15" spans="1:12" ht="30" customHeight="1" x14ac:dyDescent="0.25">
      <c r="A15" s="7" t="s">
        <v>2</v>
      </c>
      <c r="B15" s="2">
        <v>39805</v>
      </c>
      <c r="C15" s="2">
        <v>30680</v>
      </c>
      <c r="D15" s="2">
        <v>35886</v>
      </c>
      <c r="E15" s="2">
        <v>68339</v>
      </c>
      <c r="F15" s="2">
        <v>22805</v>
      </c>
      <c r="G15" s="2">
        <v>32320</v>
      </c>
      <c r="H15" s="2">
        <v>53064</v>
      </c>
      <c r="I15" s="2">
        <v>42921</v>
      </c>
      <c r="J15" s="2">
        <v>44846</v>
      </c>
      <c r="K15" s="20">
        <v>49820</v>
      </c>
    </row>
    <row r="16" spans="1:12" ht="30" customHeight="1" x14ac:dyDescent="0.25">
      <c r="A16" s="52" t="s">
        <v>51</v>
      </c>
      <c r="B16" s="53">
        <v>0</v>
      </c>
      <c r="C16" s="53">
        <v>1757.4</v>
      </c>
      <c r="D16" s="53">
        <v>2155</v>
      </c>
      <c r="E16" s="53">
        <v>1075.9000000000001</v>
      </c>
      <c r="F16" s="53">
        <v>0</v>
      </c>
      <c r="G16" s="53">
        <v>0</v>
      </c>
      <c r="H16" s="53">
        <v>6815.6</v>
      </c>
      <c r="I16" s="53">
        <v>2788.3</v>
      </c>
      <c r="J16" s="2">
        <v>2914.7</v>
      </c>
      <c r="K16" s="20">
        <v>3587.6</v>
      </c>
    </row>
    <row r="17" spans="1:11" ht="30" customHeight="1" thickBot="1" x14ac:dyDescent="0.3">
      <c r="A17" s="10" t="s">
        <v>3</v>
      </c>
      <c r="B17" s="12">
        <v>2300</v>
      </c>
      <c r="C17" s="12">
        <v>2190</v>
      </c>
      <c r="D17" s="12">
        <v>300</v>
      </c>
      <c r="E17" s="12">
        <v>5900</v>
      </c>
      <c r="F17" s="12">
        <v>1476</v>
      </c>
      <c r="G17" s="12">
        <v>2050</v>
      </c>
      <c r="H17" s="12">
        <v>5398</v>
      </c>
      <c r="I17" s="12">
        <v>2650</v>
      </c>
      <c r="J17" s="22">
        <v>1280</v>
      </c>
      <c r="K17" s="19">
        <v>5555</v>
      </c>
    </row>
    <row r="18" spans="1:11" ht="30" customHeight="1" x14ac:dyDescent="0.25">
      <c r="A18" s="14" t="s">
        <v>4</v>
      </c>
      <c r="B18" s="18">
        <f t="shared" ref="B18:K18" si="4">SUM(B19:B21)</f>
        <v>47977</v>
      </c>
      <c r="C18" s="18">
        <f t="shared" si="4"/>
        <v>37184.400000000001</v>
      </c>
      <c r="D18" s="18">
        <f t="shared" si="4"/>
        <v>42349</v>
      </c>
      <c r="E18" s="18">
        <f t="shared" si="4"/>
        <v>81884.899999999994</v>
      </c>
      <c r="F18" s="18">
        <f t="shared" si="4"/>
        <v>28708</v>
      </c>
      <c r="G18" s="18">
        <f t="shared" si="4"/>
        <v>38580</v>
      </c>
      <c r="H18" s="18">
        <f t="shared" si="4"/>
        <v>69435.600000000006</v>
      </c>
      <c r="I18" s="18">
        <f t="shared" si="4"/>
        <v>53757.3</v>
      </c>
      <c r="J18" s="18">
        <f t="shared" si="4"/>
        <v>53711.7</v>
      </c>
      <c r="K18" s="27">
        <f t="shared" si="4"/>
        <v>65934.600000000006</v>
      </c>
    </row>
    <row r="19" spans="1:11" ht="27.95" customHeight="1" x14ac:dyDescent="0.25">
      <c r="A19" s="7" t="s">
        <v>23</v>
      </c>
      <c r="B19" s="2">
        <v>39078</v>
      </c>
      <c r="C19" s="2">
        <v>30171</v>
      </c>
      <c r="D19" s="2">
        <v>35319</v>
      </c>
      <c r="E19" s="2">
        <v>67301</v>
      </c>
      <c r="F19" s="2">
        <v>22430</v>
      </c>
      <c r="G19" s="2">
        <v>31785</v>
      </c>
      <c r="H19" s="2">
        <v>52227</v>
      </c>
      <c r="I19" s="2">
        <v>42123</v>
      </c>
      <c r="J19" s="2">
        <v>44026</v>
      </c>
      <c r="K19" s="20">
        <v>48765</v>
      </c>
    </row>
    <row r="20" spans="1:11" ht="27.95" customHeight="1" x14ac:dyDescent="0.25">
      <c r="A20" s="7" t="s">
        <v>24</v>
      </c>
      <c r="B20" s="2">
        <v>230</v>
      </c>
      <c r="C20" s="2">
        <v>1210</v>
      </c>
      <c r="D20" s="2">
        <v>103</v>
      </c>
      <c r="E20" s="2">
        <v>999</v>
      </c>
      <c r="F20" s="2">
        <v>29</v>
      </c>
      <c r="G20" s="2">
        <v>300</v>
      </c>
      <c r="H20" s="2">
        <v>468</v>
      </c>
      <c r="I20" s="2">
        <v>1094</v>
      </c>
      <c r="J20" s="2">
        <v>290</v>
      </c>
      <c r="K20" s="20">
        <v>428</v>
      </c>
    </row>
    <row r="21" spans="1:11" ht="34.5" customHeight="1" thickBot="1" x14ac:dyDescent="0.3">
      <c r="A21" s="54" t="s">
        <v>56</v>
      </c>
      <c r="B21" s="6">
        <f t="shared" ref="B21:K21" si="5">SUM(B13-B19-B20)</f>
        <v>8669</v>
      </c>
      <c r="C21" s="6">
        <f t="shared" si="5"/>
        <v>5803.4000000000015</v>
      </c>
      <c r="D21" s="6">
        <f t="shared" si="5"/>
        <v>6927</v>
      </c>
      <c r="E21" s="6">
        <f t="shared" si="5"/>
        <v>13584.899999999994</v>
      </c>
      <c r="F21" s="6">
        <f t="shared" si="5"/>
        <v>6249</v>
      </c>
      <c r="G21" s="6">
        <f t="shared" si="5"/>
        <v>6495</v>
      </c>
      <c r="H21" s="6">
        <f t="shared" si="5"/>
        <v>16740.600000000006</v>
      </c>
      <c r="I21" s="6">
        <f t="shared" si="5"/>
        <v>10540.300000000003</v>
      </c>
      <c r="J21" s="6">
        <f t="shared" si="5"/>
        <v>9395.6999999999971</v>
      </c>
      <c r="K21" s="36">
        <f t="shared" si="5"/>
        <v>16741.600000000006</v>
      </c>
    </row>
    <row r="22" spans="1:11" ht="16.5" thickTop="1" x14ac:dyDescent="0.25">
      <c r="A22" s="56" t="s">
        <v>54</v>
      </c>
    </row>
    <row r="23" spans="1:11" ht="15.75" x14ac:dyDescent="0.25">
      <c r="A23" s="55" t="s">
        <v>55</v>
      </c>
    </row>
    <row r="24" spans="1:11" ht="15.75" x14ac:dyDescent="0.25">
      <c r="A24" s="55" t="s">
        <v>53</v>
      </c>
    </row>
  </sheetData>
  <printOptions horizontalCentered="1"/>
  <pageMargins left="0.31496062992125984" right="0.31496062992125984" top="0.78740157480314965" bottom="0.19685039370078741" header="0.31496062992125984" footer="0.31496062992125984"/>
  <pageSetup paperSize="9" scale="75" orientation="landscape" r:id="rId1"/>
  <headerFooter>
    <oddHeader>&amp;C&amp;"-,Tučná kurzíva"P ř í l o h a č. 4 k jednání Rady MČ Praha 4 č. 4-94/2024 ze dne 28.2.2024
Návrh rozpočtu základních škol zřízených MČ Praha 4 na rok 2024 v tis. Kč - náklady a výnosy v tis. Kč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Layout" zoomScaleNormal="100" workbookViewId="0">
      <selection activeCell="K14" sqref="K14"/>
    </sheetView>
  </sheetViews>
  <sheetFormatPr defaultRowHeight="15" x14ac:dyDescent="0.25"/>
  <cols>
    <col min="1" max="1" width="28.5703125" customWidth="1"/>
    <col min="2" max="3" width="14" customWidth="1"/>
    <col min="4" max="4" width="14.140625" customWidth="1"/>
    <col min="5" max="5" width="14.85546875" customWidth="1"/>
    <col min="6" max="6" width="13.5703125" customWidth="1"/>
    <col min="7" max="7" width="12.85546875" customWidth="1"/>
    <col min="8" max="8" width="14.140625" customWidth="1"/>
    <col min="9" max="9" width="13.85546875" customWidth="1"/>
    <col min="10" max="10" width="14.42578125" customWidth="1"/>
    <col min="11" max="11" width="13.140625" customWidth="1"/>
    <col min="12" max="12" width="13" customWidth="1"/>
  </cols>
  <sheetData>
    <row r="1" spans="1:12" ht="47.25" customHeight="1" thickTop="1" thickBot="1" x14ac:dyDescent="0.3">
      <c r="A1" s="9"/>
      <c r="B1" s="23" t="s">
        <v>27</v>
      </c>
      <c r="C1" s="24" t="s">
        <v>28</v>
      </c>
      <c r="D1" s="24" t="s">
        <v>29</v>
      </c>
      <c r="E1" s="24" t="s">
        <v>30</v>
      </c>
      <c r="F1" s="24" t="s">
        <v>31</v>
      </c>
      <c r="G1" s="24" t="s">
        <v>49</v>
      </c>
      <c r="H1" s="24" t="s">
        <v>32</v>
      </c>
      <c r="I1" s="24" t="s">
        <v>33</v>
      </c>
      <c r="J1" s="24" t="s">
        <v>34</v>
      </c>
      <c r="K1" s="24" t="s">
        <v>35</v>
      </c>
      <c r="L1" s="26" t="s">
        <v>36</v>
      </c>
    </row>
    <row r="2" spans="1:12" ht="39.950000000000003" customHeight="1" thickTop="1" x14ac:dyDescent="0.25">
      <c r="A2" s="14" t="s">
        <v>0</v>
      </c>
      <c r="B2" s="15">
        <f t="shared" ref="B2:L2" si="0">SUM(B3:B5)</f>
        <v>60204.05</v>
      </c>
      <c r="C2" s="16">
        <f t="shared" si="0"/>
        <v>61315.780000000006</v>
      </c>
      <c r="D2" s="16">
        <f t="shared" si="0"/>
        <v>67552.13</v>
      </c>
      <c r="E2" s="16">
        <f t="shared" si="0"/>
        <v>44648.56</v>
      </c>
      <c r="F2" s="16">
        <f t="shared" si="0"/>
        <v>69875.600000000006</v>
      </c>
      <c r="G2" s="16">
        <f t="shared" si="0"/>
        <v>48642.670000000006</v>
      </c>
      <c r="H2" s="16">
        <f t="shared" si="0"/>
        <v>83241.56</v>
      </c>
      <c r="I2" s="16">
        <f t="shared" si="0"/>
        <v>70260.600000000006</v>
      </c>
      <c r="J2" s="16">
        <f t="shared" si="0"/>
        <v>38320.58</v>
      </c>
      <c r="K2" s="16">
        <f t="shared" si="0"/>
        <v>57821.8</v>
      </c>
      <c r="L2" s="17">
        <f t="shared" si="0"/>
        <v>53376.99</v>
      </c>
    </row>
    <row r="3" spans="1:12" ht="30" customHeight="1" x14ac:dyDescent="0.25">
      <c r="A3" s="7" t="s">
        <v>1</v>
      </c>
      <c r="B3" s="5">
        <f>'Příloha č. 4'!B3*1.05</f>
        <v>5358.1500000000005</v>
      </c>
      <c r="C3" s="5">
        <f>'Příloha č. 4'!C3*1.05</f>
        <v>5875.8</v>
      </c>
      <c r="D3" s="5">
        <f>'Příloha č. 4'!D3*1.05</f>
        <v>5475.75</v>
      </c>
      <c r="E3" s="5">
        <f>'Příloha č. 4'!E3*1.05</f>
        <v>5443.2</v>
      </c>
      <c r="F3" s="5">
        <f>'Příloha č. 4'!F3*1.05</f>
        <v>6967.8</v>
      </c>
      <c r="G3" s="5">
        <f>'Příloha č. 4'!G3*1.05</f>
        <v>4264.05</v>
      </c>
      <c r="H3" s="5">
        <f>'Příloha č. 4'!H3*1.05</f>
        <v>4819.5</v>
      </c>
      <c r="I3" s="5">
        <f>'Příloha č. 4'!I3*1.05</f>
        <v>6961.5</v>
      </c>
      <c r="J3" s="5">
        <f>'Příloha č. 4'!J3*1.05</f>
        <v>4034.1000000000004</v>
      </c>
      <c r="K3" s="5">
        <f>'Příloha č. 4'!K3*1.05</f>
        <v>4998</v>
      </c>
      <c r="L3" s="20">
        <f>'Příloha č. 4'!L3*1.05</f>
        <v>5318.25</v>
      </c>
    </row>
    <row r="4" spans="1:12" ht="30" customHeight="1" x14ac:dyDescent="0.25">
      <c r="A4" s="32" t="s">
        <v>2</v>
      </c>
      <c r="B4" s="33">
        <f>'Příloha č. 4'!B4*1.02</f>
        <v>51045.9</v>
      </c>
      <c r="C4" s="33">
        <f>'Příloha č. 4'!C4*1.02</f>
        <v>47989.98</v>
      </c>
      <c r="D4" s="33">
        <f>'Příloha č. 4'!D4*1.02</f>
        <v>57496.38</v>
      </c>
      <c r="E4" s="33">
        <f>'Příloha č. 4'!E4*1.02</f>
        <v>35565.360000000001</v>
      </c>
      <c r="F4" s="33">
        <f>'Příloha č. 4'!F4*1.02</f>
        <v>60067.8</v>
      </c>
      <c r="G4" s="33">
        <f>'Příloha č. 4'!G4*1.02</f>
        <v>43738.62</v>
      </c>
      <c r="H4" s="33">
        <f>'Příloha č. 4'!H4*1.02</f>
        <v>73902.06</v>
      </c>
      <c r="I4" s="33">
        <f>'Příloha č. 4'!I4*1.02</f>
        <v>58859.1</v>
      </c>
      <c r="J4" s="33">
        <f>'Příloha č. 4'!J4*1.02</f>
        <v>31746.48</v>
      </c>
      <c r="K4" s="33">
        <f>'Příloha č. 4'!K4*1.02</f>
        <v>48643.8</v>
      </c>
      <c r="L4" s="50">
        <f>'Příloha č. 4'!L4*1.02</f>
        <v>44713.74</v>
      </c>
    </row>
    <row r="5" spans="1:12" ht="30" customHeight="1" thickBot="1" x14ac:dyDescent="0.3">
      <c r="A5" s="10" t="s">
        <v>3</v>
      </c>
      <c r="B5" s="11">
        <v>3800</v>
      </c>
      <c r="C5" s="12">
        <v>7450</v>
      </c>
      <c r="D5" s="12">
        <v>4580</v>
      </c>
      <c r="E5" s="12">
        <v>3640</v>
      </c>
      <c r="F5" s="12">
        <v>2840</v>
      </c>
      <c r="G5" s="12">
        <v>640</v>
      </c>
      <c r="H5" s="12">
        <v>4520</v>
      </c>
      <c r="I5" s="12">
        <v>4440</v>
      </c>
      <c r="J5" s="12">
        <v>2540</v>
      </c>
      <c r="K5" s="12">
        <v>4180</v>
      </c>
      <c r="L5" s="13">
        <v>3345</v>
      </c>
    </row>
    <row r="6" spans="1:12" ht="39.950000000000003" customHeight="1" x14ac:dyDescent="0.25">
      <c r="A6" s="14" t="s">
        <v>4</v>
      </c>
      <c r="B6" s="18">
        <f>SUM(B7:B9)</f>
        <v>60204.05</v>
      </c>
      <c r="C6" s="18">
        <f t="shared" ref="C6:L6" si="1">SUM(C7:C9)</f>
        <v>61315.780000000006</v>
      </c>
      <c r="D6" s="18">
        <f t="shared" si="1"/>
        <v>67552.13</v>
      </c>
      <c r="E6" s="18">
        <f t="shared" si="1"/>
        <v>44648.56</v>
      </c>
      <c r="F6" s="18">
        <f t="shared" si="1"/>
        <v>69875.600000000006</v>
      </c>
      <c r="G6" s="18">
        <f t="shared" si="1"/>
        <v>48642.670000000006</v>
      </c>
      <c r="H6" s="18">
        <f t="shared" si="1"/>
        <v>83241.56</v>
      </c>
      <c r="I6" s="18">
        <f t="shared" si="1"/>
        <v>70260.600000000006</v>
      </c>
      <c r="J6" s="18">
        <f t="shared" si="1"/>
        <v>38320.58</v>
      </c>
      <c r="K6" s="18">
        <f t="shared" si="1"/>
        <v>57821.8</v>
      </c>
      <c r="L6" s="38">
        <f t="shared" si="1"/>
        <v>53376.99</v>
      </c>
    </row>
    <row r="7" spans="1:12" ht="30" customHeight="1" x14ac:dyDescent="0.25">
      <c r="A7" s="7" t="s">
        <v>23</v>
      </c>
      <c r="B7" s="5">
        <f>'Příloha č. 4'!B8*1.02</f>
        <v>50084.04</v>
      </c>
      <c r="C7" s="5">
        <f>'Příloha č. 4'!C8*1.02</f>
        <v>47050.559999999998</v>
      </c>
      <c r="D7" s="5">
        <f>'Příloha č. 4'!D8*1.02</f>
        <v>56408.04</v>
      </c>
      <c r="E7" s="5">
        <f>'Příloha č. 4'!E8*1.02</f>
        <v>34820.76</v>
      </c>
      <c r="F7" s="5">
        <f>'Příloha č. 4'!F8*1.02</f>
        <v>58936.62</v>
      </c>
      <c r="G7" s="5">
        <f>'Příloha č. 4'!G8*1.02</f>
        <v>42983.82</v>
      </c>
      <c r="H7" s="5">
        <f>'Příloha č. 4'!H8*1.02</f>
        <v>72639.3</v>
      </c>
      <c r="I7" s="5">
        <f>'Příloha č. 4'!I8*1.02</f>
        <v>57768.72</v>
      </c>
      <c r="J7" s="5">
        <f>'Příloha č. 4'!J8*1.02</f>
        <v>31141.62</v>
      </c>
      <c r="K7" s="5">
        <f>'Příloha č. 4'!K8*1.02</f>
        <v>47822.700000000004</v>
      </c>
      <c r="L7" s="20">
        <f>'Příloha č. 4'!L8*1.02</f>
        <v>43819.200000000004</v>
      </c>
    </row>
    <row r="8" spans="1:12" ht="30" customHeight="1" x14ac:dyDescent="0.25">
      <c r="A8" s="7" t="s">
        <v>24</v>
      </c>
      <c r="B8" s="5">
        <v>610</v>
      </c>
      <c r="C8" s="2">
        <v>1975</v>
      </c>
      <c r="D8" s="2">
        <v>215</v>
      </c>
      <c r="E8" s="2">
        <v>262</v>
      </c>
      <c r="F8" s="2">
        <v>556</v>
      </c>
      <c r="G8" s="2">
        <v>340</v>
      </c>
      <c r="H8" s="2">
        <v>340</v>
      </c>
      <c r="I8" s="2">
        <v>545</v>
      </c>
      <c r="J8" s="2">
        <v>230</v>
      </c>
      <c r="K8" s="2">
        <v>185</v>
      </c>
      <c r="L8" s="3">
        <v>495</v>
      </c>
    </row>
    <row r="9" spans="1:12" ht="30" customHeight="1" thickBot="1" x14ac:dyDescent="0.3">
      <c r="A9" s="8" t="s">
        <v>25</v>
      </c>
      <c r="B9" s="6">
        <f>SUM(B2-B7-B8)</f>
        <v>9510.010000000002</v>
      </c>
      <c r="C9" s="6">
        <f t="shared" ref="C9:L9" si="2">SUM(C2-C7-C8)</f>
        <v>12290.220000000008</v>
      </c>
      <c r="D9" s="6">
        <f t="shared" si="2"/>
        <v>10929.090000000004</v>
      </c>
      <c r="E9" s="6">
        <f t="shared" si="2"/>
        <v>9565.7999999999956</v>
      </c>
      <c r="F9" s="6">
        <f t="shared" si="2"/>
        <v>10382.980000000003</v>
      </c>
      <c r="G9" s="6">
        <f t="shared" si="2"/>
        <v>5318.8500000000058</v>
      </c>
      <c r="H9" s="6">
        <f t="shared" si="2"/>
        <v>10262.259999999995</v>
      </c>
      <c r="I9" s="6">
        <f t="shared" si="2"/>
        <v>11946.880000000005</v>
      </c>
      <c r="J9" s="6">
        <f t="shared" si="2"/>
        <v>6948.9600000000028</v>
      </c>
      <c r="K9" s="6">
        <f t="shared" si="2"/>
        <v>9814.0999999999985</v>
      </c>
      <c r="L9" s="4">
        <f t="shared" si="2"/>
        <v>9062.7899999999936</v>
      </c>
    </row>
    <row r="10" spans="1:12" ht="16.5" thickTop="1" thickBot="1" x14ac:dyDescent="0.3"/>
    <row r="11" spans="1:12" ht="52.5" customHeight="1" thickTop="1" thickBot="1" x14ac:dyDescent="0.3">
      <c r="A11" s="9"/>
      <c r="B11" s="24" t="s">
        <v>37</v>
      </c>
      <c r="C11" s="24" t="s">
        <v>46</v>
      </c>
      <c r="D11" s="24" t="s">
        <v>38</v>
      </c>
      <c r="E11" s="24" t="s">
        <v>40</v>
      </c>
      <c r="F11" s="24" t="s">
        <v>39</v>
      </c>
      <c r="G11" s="24" t="s">
        <v>41</v>
      </c>
      <c r="H11" s="24" t="s">
        <v>42</v>
      </c>
      <c r="I11" s="24" t="s">
        <v>43</v>
      </c>
      <c r="J11" s="24" t="s">
        <v>44</v>
      </c>
      <c r="K11" s="26" t="s">
        <v>45</v>
      </c>
    </row>
    <row r="12" spans="1:12" ht="30" customHeight="1" thickTop="1" x14ac:dyDescent="0.25">
      <c r="A12" s="14" t="s">
        <v>0</v>
      </c>
      <c r="B12" s="16">
        <f t="shared" ref="B12:K12" si="3">SUM(B13:B15)</f>
        <v>49216.7</v>
      </c>
      <c r="C12" s="16">
        <f t="shared" si="3"/>
        <v>36298.450000000004</v>
      </c>
      <c r="D12" s="16">
        <f t="shared" si="3"/>
        <v>41222.120000000003</v>
      </c>
      <c r="E12" s="16">
        <f t="shared" si="3"/>
        <v>83354.28</v>
      </c>
      <c r="F12" s="16">
        <f t="shared" si="3"/>
        <v>29429.450000000004</v>
      </c>
      <c r="G12" s="16">
        <f t="shared" si="3"/>
        <v>39726.9</v>
      </c>
      <c r="H12" s="16">
        <f t="shared" si="3"/>
        <v>64501.18</v>
      </c>
      <c r="I12" s="16">
        <f t="shared" si="3"/>
        <v>52207.32</v>
      </c>
      <c r="J12" s="16">
        <f t="shared" si="3"/>
        <v>52057.47</v>
      </c>
      <c r="K12" s="17">
        <f t="shared" si="3"/>
        <v>63857</v>
      </c>
    </row>
    <row r="13" spans="1:12" ht="30" customHeight="1" x14ac:dyDescent="0.25">
      <c r="A13" s="7" t="s">
        <v>1</v>
      </c>
      <c r="B13" s="2">
        <f>'Příloha č. 4'!B14*1.05</f>
        <v>6165.6</v>
      </c>
      <c r="C13" s="2">
        <f>'Příloha č. 4'!C14*1.05</f>
        <v>2684.85</v>
      </c>
      <c r="D13" s="2">
        <f>'Příloha č. 4'!D14*1.05</f>
        <v>4208.4000000000005</v>
      </c>
      <c r="E13" s="2">
        <f>'Příloha č. 4'!E14*1.05</f>
        <v>6898.5</v>
      </c>
      <c r="F13" s="2">
        <f>'Příloha č. 4'!F14*1.05</f>
        <v>4648.3500000000004</v>
      </c>
      <c r="G13" s="2">
        <f>'Příloha č. 4'!G14*1.05</f>
        <v>4420.5</v>
      </c>
      <c r="H13" s="2">
        <f>'Příloha č. 4'!H14*1.05</f>
        <v>4365.9000000000005</v>
      </c>
      <c r="I13" s="2">
        <f>'Příloha č. 4'!I14*1.05</f>
        <v>5667.9000000000005</v>
      </c>
      <c r="J13" s="2">
        <f>'Příloha č. 4'!J14*1.05</f>
        <v>4904.55</v>
      </c>
      <c r="K13" s="3">
        <f>'Příloha č. 4'!K14*1.05</f>
        <v>7320.6</v>
      </c>
    </row>
    <row r="14" spans="1:12" ht="30" customHeight="1" x14ac:dyDescent="0.25">
      <c r="A14" s="32" t="s">
        <v>2</v>
      </c>
      <c r="B14" s="34">
        <f>'Příloha č. 4'!B15*1.02</f>
        <v>40601.1</v>
      </c>
      <c r="C14" s="34">
        <f>'Příloha č. 4'!C15*1.02</f>
        <v>31293.600000000002</v>
      </c>
      <c r="D14" s="34">
        <f>'Příloha č. 4'!D15*1.02</f>
        <v>36603.72</v>
      </c>
      <c r="E14" s="34">
        <f>'Příloha č. 4'!E15*1.02</f>
        <v>69705.78</v>
      </c>
      <c r="F14" s="34">
        <f>'Příloha č. 4'!F15*1.02</f>
        <v>23261.100000000002</v>
      </c>
      <c r="G14" s="34">
        <f>'Příloha č. 4'!G15*1.02</f>
        <v>32966.400000000001</v>
      </c>
      <c r="H14" s="34">
        <f>'Příloha č. 4'!H15*1.02</f>
        <v>54125.279999999999</v>
      </c>
      <c r="I14" s="34">
        <f>'Příloha č. 4'!I15*1.02</f>
        <v>43779.42</v>
      </c>
      <c r="J14" s="34">
        <f>'Příloha č. 4'!J15*1.02</f>
        <v>45742.92</v>
      </c>
      <c r="K14" s="35">
        <f>'Příloha č. 4'!K15*1.02</f>
        <v>50816.4</v>
      </c>
    </row>
    <row r="15" spans="1:12" ht="30" customHeight="1" thickBot="1" x14ac:dyDescent="0.3">
      <c r="A15" s="10" t="s">
        <v>3</v>
      </c>
      <c r="B15" s="12">
        <v>2450</v>
      </c>
      <c r="C15" s="12">
        <v>2320</v>
      </c>
      <c r="D15" s="12">
        <v>410</v>
      </c>
      <c r="E15" s="12">
        <v>6750</v>
      </c>
      <c r="F15" s="12">
        <v>1520</v>
      </c>
      <c r="G15" s="12">
        <v>2340</v>
      </c>
      <c r="H15" s="12">
        <v>6010</v>
      </c>
      <c r="I15" s="12">
        <v>2760</v>
      </c>
      <c r="J15" s="22">
        <v>1410</v>
      </c>
      <c r="K15" s="37">
        <v>5720</v>
      </c>
    </row>
    <row r="16" spans="1:12" ht="30" customHeight="1" x14ac:dyDescent="0.25">
      <c r="A16" s="14" t="s">
        <v>4</v>
      </c>
      <c r="B16" s="18">
        <f t="shared" ref="B16:K16" si="4">SUM(B17:B19)</f>
        <v>49216.7</v>
      </c>
      <c r="C16" s="18">
        <f t="shared" si="4"/>
        <v>36298.450000000004</v>
      </c>
      <c r="D16" s="18">
        <f t="shared" si="4"/>
        <v>41222.120000000003</v>
      </c>
      <c r="E16" s="18">
        <f t="shared" si="4"/>
        <v>83354.28</v>
      </c>
      <c r="F16" s="18">
        <f t="shared" si="4"/>
        <v>29429.450000000004</v>
      </c>
      <c r="G16" s="18">
        <f t="shared" si="4"/>
        <v>39726.899999999994</v>
      </c>
      <c r="H16" s="18">
        <f t="shared" si="4"/>
        <v>64501.18</v>
      </c>
      <c r="I16" s="18">
        <f t="shared" si="4"/>
        <v>52207.32</v>
      </c>
      <c r="J16" s="18">
        <f t="shared" si="4"/>
        <v>52057.47</v>
      </c>
      <c r="K16" s="38">
        <f t="shared" si="4"/>
        <v>63857</v>
      </c>
    </row>
    <row r="17" spans="1:11" ht="30" customHeight="1" x14ac:dyDescent="0.25">
      <c r="A17" s="7" t="s">
        <v>23</v>
      </c>
      <c r="B17" s="2">
        <f>'Příloha č. 4'!B19*1.02</f>
        <v>39859.56</v>
      </c>
      <c r="C17" s="2">
        <f>'Příloha č. 4'!C19*1.02</f>
        <v>30774.420000000002</v>
      </c>
      <c r="D17" s="2">
        <f>'Příloha č. 4'!D19*1.02</f>
        <v>36025.379999999997</v>
      </c>
      <c r="E17" s="2">
        <f>'Příloha č. 4'!E19*1.02</f>
        <v>68647.02</v>
      </c>
      <c r="F17" s="2">
        <f>'Příloha č. 4'!F19*1.02</f>
        <v>22878.600000000002</v>
      </c>
      <c r="G17" s="2">
        <f>'Příloha č. 4'!G19*1.02</f>
        <v>32420.7</v>
      </c>
      <c r="H17" s="2">
        <f>'Příloha č. 4'!H19*1.02</f>
        <v>53271.54</v>
      </c>
      <c r="I17" s="2">
        <f>'Příloha č. 4'!I19*1.02</f>
        <v>42965.46</v>
      </c>
      <c r="J17" s="2">
        <f>'Příloha č. 4'!J19*1.02</f>
        <v>44906.520000000004</v>
      </c>
      <c r="K17" s="3">
        <f>'Příloha č. 4'!K19*1.02</f>
        <v>49740.3</v>
      </c>
    </row>
    <row r="18" spans="1:11" ht="30" customHeight="1" x14ac:dyDescent="0.25">
      <c r="A18" s="7" t="s">
        <v>24</v>
      </c>
      <c r="B18" s="2">
        <v>245</v>
      </c>
      <c r="C18" s="2">
        <v>1140</v>
      </c>
      <c r="D18" s="2">
        <v>115</v>
      </c>
      <c r="E18" s="2">
        <v>1090</v>
      </c>
      <c r="F18" s="2">
        <v>31</v>
      </c>
      <c r="G18" s="2">
        <v>395</v>
      </c>
      <c r="H18" s="2">
        <v>475</v>
      </c>
      <c r="I18" s="2">
        <v>985</v>
      </c>
      <c r="J18" s="2">
        <v>354</v>
      </c>
      <c r="K18" s="3">
        <v>445</v>
      </c>
    </row>
    <row r="19" spans="1:11" ht="30" customHeight="1" thickBot="1" x14ac:dyDescent="0.3">
      <c r="A19" s="8" t="s">
        <v>25</v>
      </c>
      <c r="B19" s="6">
        <f t="shared" ref="B19:K19" si="5">SUM(B12-B17-B18)</f>
        <v>9112.14</v>
      </c>
      <c r="C19" s="6">
        <f t="shared" si="5"/>
        <v>4384.0300000000025</v>
      </c>
      <c r="D19" s="6">
        <f t="shared" si="5"/>
        <v>5081.7400000000052</v>
      </c>
      <c r="E19" s="6">
        <f t="shared" si="5"/>
        <v>13617.259999999995</v>
      </c>
      <c r="F19" s="6">
        <f t="shared" si="5"/>
        <v>6519.8500000000022</v>
      </c>
      <c r="G19" s="6">
        <f t="shared" si="5"/>
        <v>6911.2000000000007</v>
      </c>
      <c r="H19" s="6">
        <f t="shared" si="5"/>
        <v>10754.64</v>
      </c>
      <c r="I19" s="6">
        <f t="shared" si="5"/>
        <v>8256.86</v>
      </c>
      <c r="J19" s="6">
        <f t="shared" si="5"/>
        <v>6796.9499999999971</v>
      </c>
      <c r="K19" s="4">
        <f t="shared" si="5"/>
        <v>13671.699999999997</v>
      </c>
    </row>
    <row r="20" spans="1:11" ht="16.5" thickTop="1" x14ac:dyDescent="0.25">
      <c r="A20" s="56" t="s">
        <v>54</v>
      </c>
    </row>
    <row r="21" spans="1:11" ht="15.75" x14ac:dyDescent="0.25">
      <c r="A21" s="55" t="s">
        <v>55</v>
      </c>
    </row>
    <row r="22" spans="1:11" ht="15.75" x14ac:dyDescent="0.25">
      <c r="A22" s="55" t="s">
        <v>53</v>
      </c>
    </row>
  </sheetData>
  <printOptions horizontalCentered="1"/>
  <pageMargins left="0.31496062992125984" right="0.11811023622047245" top="0.78740157480314965" bottom="0.39370078740157483" header="0.31496062992125984" footer="0.31496062992125984"/>
  <pageSetup paperSize="9" scale="75" orientation="landscape" r:id="rId1"/>
  <headerFooter>
    <oddHeader xml:space="preserve">&amp;C&amp;"-,Tučná kurzíva"&amp;12P ř í l o h a č. 5 k jednání Rady MČ Praha 4 č. 4-94/2024 ze dne 28.2.2024
Návrh Střednědobého výhledu rozpočtu základních škol zřízených MČ  Praha 4 na rok 2025 v tis. Kč.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Layout" zoomScaleNormal="100" workbookViewId="0">
      <selection activeCell="K14" sqref="K14"/>
    </sheetView>
  </sheetViews>
  <sheetFormatPr defaultRowHeight="15" x14ac:dyDescent="0.25"/>
  <cols>
    <col min="1" max="1" width="28.5703125" customWidth="1"/>
    <col min="2" max="2" width="13.42578125" customWidth="1"/>
    <col min="3" max="3" width="13" customWidth="1"/>
    <col min="4" max="4" width="13.140625" customWidth="1"/>
    <col min="5" max="5" width="14" customWidth="1"/>
    <col min="6" max="6" width="12.5703125" customWidth="1"/>
    <col min="7" max="7" width="12.7109375" customWidth="1"/>
    <col min="8" max="8" width="13" customWidth="1"/>
    <col min="9" max="9" width="12.7109375" customWidth="1"/>
    <col min="10" max="10" width="14.42578125" customWidth="1"/>
    <col min="11" max="11" width="13.140625" customWidth="1"/>
    <col min="12" max="12" width="10.7109375" customWidth="1"/>
  </cols>
  <sheetData>
    <row r="1" spans="1:12" ht="42" customHeight="1" thickTop="1" thickBot="1" x14ac:dyDescent="0.3">
      <c r="A1" s="9"/>
      <c r="B1" s="23" t="s">
        <v>27</v>
      </c>
      <c r="C1" s="24" t="s">
        <v>28</v>
      </c>
      <c r="D1" s="24" t="s">
        <v>29</v>
      </c>
      <c r="E1" s="24" t="s">
        <v>30</v>
      </c>
      <c r="F1" s="24" t="s">
        <v>31</v>
      </c>
      <c r="G1" s="24" t="s">
        <v>49</v>
      </c>
      <c r="H1" s="24" t="s">
        <v>32</v>
      </c>
      <c r="I1" s="24" t="s">
        <v>33</v>
      </c>
      <c r="J1" s="24" t="s">
        <v>34</v>
      </c>
      <c r="K1" s="24" t="s">
        <v>35</v>
      </c>
      <c r="L1" s="26" t="s">
        <v>36</v>
      </c>
    </row>
    <row r="2" spans="1:12" ht="39.950000000000003" customHeight="1" thickTop="1" x14ac:dyDescent="0.25">
      <c r="A2" s="14" t="s">
        <v>0</v>
      </c>
      <c r="B2" s="15">
        <f t="shared" ref="B2:L2" si="0">SUM(B3:B5)</f>
        <v>61502.875500000002</v>
      </c>
      <c r="C2" s="16">
        <f t="shared" si="0"/>
        <v>62609.369600000005</v>
      </c>
      <c r="D2" s="16">
        <f t="shared" si="0"/>
        <v>68990.845100000006</v>
      </c>
      <c r="E2" s="16">
        <f t="shared" si="0"/>
        <v>45672.027200000004</v>
      </c>
      <c r="F2" s="16">
        <f t="shared" si="0"/>
        <v>71455.346000000005</v>
      </c>
      <c r="G2" s="16">
        <f t="shared" si="0"/>
        <v>49745.644900000007</v>
      </c>
      <c r="H2" s="16">
        <f t="shared" si="0"/>
        <v>85090.57620000001</v>
      </c>
      <c r="I2" s="16">
        <f t="shared" si="0"/>
        <v>71905.857000000004</v>
      </c>
      <c r="J2" s="16">
        <f t="shared" si="0"/>
        <v>39177.214599999999</v>
      </c>
      <c r="K2" s="16">
        <f t="shared" si="0"/>
        <v>59299.576000000008</v>
      </c>
      <c r="L2" s="17">
        <f t="shared" si="0"/>
        <v>54542.177299999996</v>
      </c>
    </row>
    <row r="3" spans="1:12" ht="30" customHeight="1" x14ac:dyDescent="0.25">
      <c r="A3" s="32" t="s">
        <v>1</v>
      </c>
      <c r="B3" s="33">
        <f>SUM('Příloha č. 5'!B3)*1.05</f>
        <v>5626.0575000000008</v>
      </c>
      <c r="C3" s="33">
        <f>SUM('Příloha č. 5'!C3)*1.05</f>
        <v>6169.59</v>
      </c>
      <c r="D3" s="33">
        <f>SUM('Příloha č. 5'!D3)*1.05</f>
        <v>5749.5375000000004</v>
      </c>
      <c r="E3" s="33">
        <f>SUM('Příloha č. 5'!E3)*1.05</f>
        <v>5715.36</v>
      </c>
      <c r="F3" s="33">
        <f>SUM('Příloha č. 5'!F3)*1.05</f>
        <v>7316.1900000000005</v>
      </c>
      <c r="G3" s="33">
        <f>SUM('Příloha č. 5'!G3)*1.05</f>
        <v>4477.2525000000005</v>
      </c>
      <c r="H3" s="33">
        <f>SUM('Příloha č. 5'!H3)*1.05</f>
        <v>5060.4750000000004</v>
      </c>
      <c r="I3" s="33">
        <f>SUM('Příloha č. 5'!I3)*1.05</f>
        <v>7309.5750000000007</v>
      </c>
      <c r="J3" s="33">
        <f>SUM('Příloha č. 5'!J3)*1.05</f>
        <v>4235.8050000000003</v>
      </c>
      <c r="K3" s="33">
        <f>SUM('Příloha č. 5'!K3)*1.05</f>
        <v>5247.9000000000005</v>
      </c>
      <c r="L3" s="50">
        <f>SUM('Příloha č. 5'!L3)*1.05</f>
        <v>5584.1625000000004</v>
      </c>
    </row>
    <row r="4" spans="1:12" ht="30" customHeight="1" x14ac:dyDescent="0.25">
      <c r="A4" s="28" t="s">
        <v>2</v>
      </c>
      <c r="B4" s="29">
        <f>'Příloha č. 5'!B4*1.02</f>
        <v>52066.817999999999</v>
      </c>
      <c r="C4" s="29">
        <f>'Příloha č. 5'!C4*1.02</f>
        <v>48949.779600000002</v>
      </c>
      <c r="D4" s="29">
        <f>'Příloha č. 5'!D4*1.02</f>
        <v>58646.3076</v>
      </c>
      <c r="E4" s="29">
        <f>'Příloha č. 5'!E4*1.02</f>
        <v>36276.667200000004</v>
      </c>
      <c r="F4" s="29">
        <f>'Příloha č. 5'!F4*1.02</f>
        <v>61269.156000000003</v>
      </c>
      <c r="G4" s="29">
        <f>'Příloha č. 5'!G4*1.02</f>
        <v>44613.392400000004</v>
      </c>
      <c r="H4" s="29">
        <f>'Příloha č. 5'!H4*1.02</f>
        <v>75380.101200000005</v>
      </c>
      <c r="I4" s="29">
        <f>'Příloha č. 5'!I4*1.02</f>
        <v>60036.281999999999</v>
      </c>
      <c r="J4" s="29">
        <f>'Příloha č. 5'!J4*1.02</f>
        <v>32381.409599999999</v>
      </c>
      <c r="K4" s="29">
        <f>'Příloha č. 5'!K4*1.02</f>
        <v>49616.676000000007</v>
      </c>
      <c r="L4" s="51">
        <f>'Příloha č. 5'!L4*1.02</f>
        <v>45608.014799999997</v>
      </c>
    </row>
    <row r="5" spans="1:12" ht="30" customHeight="1" thickBot="1" x14ac:dyDescent="0.3">
      <c r="A5" s="10" t="s">
        <v>3</v>
      </c>
      <c r="B5" s="11">
        <v>3810</v>
      </c>
      <c r="C5" s="12">
        <v>7490</v>
      </c>
      <c r="D5" s="12">
        <v>4595</v>
      </c>
      <c r="E5" s="12">
        <v>3680</v>
      </c>
      <c r="F5" s="12">
        <v>2870</v>
      </c>
      <c r="G5" s="12">
        <v>655</v>
      </c>
      <c r="H5" s="12">
        <v>4650</v>
      </c>
      <c r="I5" s="12">
        <v>4560</v>
      </c>
      <c r="J5" s="12">
        <v>2560</v>
      </c>
      <c r="K5" s="12">
        <v>4435</v>
      </c>
      <c r="L5" s="13">
        <v>3350</v>
      </c>
    </row>
    <row r="6" spans="1:12" ht="39.950000000000003" customHeight="1" x14ac:dyDescent="0.25">
      <c r="A6" s="14" t="s">
        <v>4</v>
      </c>
      <c r="B6" s="18">
        <f>SUM(B7:B9)</f>
        <v>61502.875500000002</v>
      </c>
      <c r="C6" s="18">
        <f t="shared" ref="C6:L6" si="1">SUM(C7:C9)</f>
        <v>62609.369600000005</v>
      </c>
      <c r="D6" s="18">
        <f t="shared" si="1"/>
        <v>68990.845100000006</v>
      </c>
      <c r="E6" s="18">
        <f t="shared" si="1"/>
        <v>45672.027200000004</v>
      </c>
      <c r="F6" s="18">
        <f t="shared" si="1"/>
        <v>71455.346000000005</v>
      </c>
      <c r="G6" s="18">
        <f t="shared" si="1"/>
        <v>49745.644900000007</v>
      </c>
      <c r="H6" s="18">
        <f t="shared" si="1"/>
        <v>85090.57620000001</v>
      </c>
      <c r="I6" s="18">
        <f t="shared" si="1"/>
        <v>71905.857000000004</v>
      </c>
      <c r="J6" s="18">
        <f t="shared" si="1"/>
        <v>39177.214599999999</v>
      </c>
      <c r="K6" s="18">
        <f t="shared" si="1"/>
        <v>59299.576000000008</v>
      </c>
      <c r="L6" s="38">
        <f t="shared" si="1"/>
        <v>54542.177299999996</v>
      </c>
    </row>
    <row r="7" spans="1:12" ht="30" customHeight="1" x14ac:dyDescent="0.25">
      <c r="A7" s="7" t="s">
        <v>23</v>
      </c>
      <c r="B7" s="5">
        <f>'Příloha č. 5'!B7*1.02</f>
        <v>51085.720800000003</v>
      </c>
      <c r="C7" s="5">
        <f>'Příloha č. 5'!C7*1.02</f>
        <v>47991.571199999998</v>
      </c>
      <c r="D7" s="5">
        <f>'Příloha č. 5'!D7*1.02</f>
        <v>57536.200799999999</v>
      </c>
      <c r="E7" s="5">
        <f>'Příloha č. 5'!E7*1.02</f>
        <v>35517.175200000005</v>
      </c>
      <c r="F7" s="5">
        <f>'Příloha č. 5'!F7*1.02</f>
        <v>60115.352400000003</v>
      </c>
      <c r="G7" s="5">
        <f>'Příloha č. 5'!G7*1.02</f>
        <v>43843.496400000004</v>
      </c>
      <c r="H7" s="5">
        <f>'Příloha č. 5'!H7*1.02</f>
        <v>74092.08600000001</v>
      </c>
      <c r="I7" s="5">
        <f>'Příloha č. 5'!I7*1.02</f>
        <v>58924.094400000002</v>
      </c>
      <c r="J7" s="5">
        <f>'Příloha č. 5'!J7*1.02</f>
        <v>31764.452399999998</v>
      </c>
      <c r="K7" s="5">
        <f>'Příloha č. 5'!K7*1.02</f>
        <v>48779.154000000002</v>
      </c>
      <c r="L7" s="20">
        <f>'Příloha č. 5'!L7*1.02</f>
        <v>44695.584000000003</v>
      </c>
    </row>
    <row r="8" spans="1:12" ht="30" customHeight="1" x14ac:dyDescent="0.25">
      <c r="A8" s="7" t="s">
        <v>24</v>
      </c>
      <c r="B8" s="5">
        <v>630</v>
      </c>
      <c r="C8" s="2">
        <v>1845</v>
      </c>
      <c r="D8" s="2">
        <v>230</v>
      </c>
      <c r="E8" s="2">
        <v>281</v>
      </c>
      <c r="F8" s="2">
        <v>532</v>
      </c>
      <c r="G8" s="2">
        <v>321</v>
      </c>
      <c r="H8" s="2">
        <v>315</v>
      </c>
      <c r="I8" s="2">
        <v>422</v>
      </c>
      <c r="J8" s="2">
        <v>266</v>
      </c>
      <c r="K8" s="2">
        <v>196</v>
      </c>
      <c r="L8" s="3">
        <v>485</v>
      </c>
    </row>
    <row r="9" spans="1:12" ht="30" customHeight="1" thickBot="1" x14ac:dyDescent="0.3">
      <c r="A9" s="8" t="s">
        <v>25</v>
      </c>
      <c r="B9" s="6">
        <f>SUM(B2-B7-B8)</f>
        <v>9787.1546999999991</v>
      </c>
      <c r="C9" s="6">
        <f t="shared" ref="C9:L9" si="2">SUM(C2-C7-C8)</f>
        <v>12772.798400000007</v>
      </c>
      <c r="D9" s="6">
        <f t="shared" si="2"/>
        <v>11224.644300000007</v>
      </c>
      <c r="E9" s="6">
        <f t="shared" si="2"/>
        <v>9873.851999999999</v>
      </c>
      <c r="F9" s="6">
        <f t="shared" si="2"/>
        <v>10807.993600000002</v>
      </c>
      <c r="G9" s="6">
        <f t="shared" si="2"/>
        <v>5581.148500000003</v>
      </c>
      <c r="H9" s="6">
        <f t="shared" si="2"/>
        <v>10683.4902</v>
      </c>
      <c r="I9" s="6">
        <f t="shared" si="2"/>
        <v>12559.762600000002</v>
      </c>
      <c r="J9" s="6">
        <f t="shared" si="2"/>
        <v>7146.762200000001</v>
      </c>
      <c r="K9" s="6">
        <f t="shared" si="2"/>
        <v>10324.422000000006</v>
      </c>
      <c r="L9" s="36">
        <f t="shared" si="2"/>
        <v>9361.5932999999932</v>
      </c>
    </row>
    <row r="10" spans="1:12" ht="16.5" thickTop="1" thickBot="1" x14ac:dyDescent="0.3"/>
    <row r="11" spans="1:12" ht="54.75" customHeight="1" thickTop="1" thickBot="1" x14ac:dyDescent="0.3">
      <c r="A11" s="9"/>
      <c r="B11" s="24" t="s">
        <v>37</v>
      </c>
      <c r="C11" s="24" t="s">
        <v>46</v>
      </c>
      <c r="D11" s="24" t="s">
        <v>38</v>
      </c>
      <c r="E11" s="24" t="s">
        <v>40</v>
      </c>
      <c r="F11" s="24" t="s">
        <v>39</v>
      </c>
      <c r="G11" s="24" t="s">
        <v>41</v>
      </c>
      <c r="H11" s="24" t="s">
        <v>42</v>
      </c>
      <c r="I11" s="24" t="s">
        <v>43</v>
      </c>
      <c r="J11" s="24" t="s">
        <v>44</v>
      </c>
      <c r="K11" s="26" t="s">
        <v>45</v>
      </c>
    </row>
    <row r="12" spans="1:12" ht="30" customHeight="1" thickTop="1" x14ac:dyDescent="0.25">
      <c r="A12" s="14" t="s">
        <v>0</v>
      </c>
      <c r="B12" s="16">
        <f t="shared" ref="B12:K12" si="3">SUM(B13:B15)</f>
        <v>50437.001999999993</v>
      </c>
      <c r="C12" s="16">
        <f t="shared" si="3"/>
        <v>37078.5645</v>
      </c>
      <c r="D12" s="16">
        <f t="shared" si="3"/>
        <v>42179.614399999999</v>
      </c>
      <c r="E12" s="16">
        <f t="shared" si="3"/>
        <v>85243.320600000006</v>
      </c>
      <c r="F12" s="16">
        <f t="shared" si="3"/>
        <v>30132.089500000006</v>
      </c>
      <c r="G12" s="16">
        <f t="shared" si="3"/>
        <v>40617.253000000004</v>
      </c>
      <c r="H12" s="16">
        <f t="shared" si="3"/>
        <v>65901.98060000001</v>
      </c>
      <c r="I12" s="16">
        <f t="shared" si="3"/>
        <v>53381.303399999997</v>
      </c>
      <c r="J12" s="16">
        <f t="shared" si="3"/>
        <v>53242.555899999992</v>
      </c>
      <c r="K12" s="17">
        <f t="shared" si="3"/>
        <v>65254.358000000007</v>
      </c>
    </row>
    <row r="13" spans="1:12" ht="30" customHeight="1" x14ac:dyDescent="0.25">
      <c r="A13" s="32" t="s">
        <v>1</v>
      </c>
      <c r="B13" s="34">
        <f>SUM('Příloha č. 5'!B13)*1.05</f>
        <v>6473.880000000001</v>
      </c>
      <c r="C13" s="34">
        <f>SUM('Příloha č. 5'!C13)*1.05</f>
        <v>2819.0925000000002</v>
      </c>
      <c r="D13" s="34">
        <f>SUM('Příloha č. 5'!D13)*1.05</f>
        <v>4418.8200000000006</v>
      </c>
      <c r="E13" s="34">
        <f>SUM('Příloha č. 5'!E13)*1.05</f>
        <v>7243.4250000000002</v>
      </c>
      <c r="F13" s="34">
        <f>SUM('Příloha č. 5'!F13)*1.05</f>
        <v>4880.7675000000008</v>
      </c>
      <c r="G13" s="34">
        <f>SUM('Příloha č. 5'!G13)*1.05</f>
        <v>4641.5250000000005</v>
      </c>
      <c r="H13" s="34">
        <f>SUM('Příloha č. 5'!H13)*1.05</f>
        <v>4584.1950000000006</v>
      </c>
      <c r="I13" s="34">
        <f>SUM('Příloha č. 5'!I13)*1.05</f>
        <v>5951.295000000001</v>
      </c>
      <c r="J13" s="34">
        <f>SUM('Příloha č. 5'!J13)*1.05</f>
        <v>5149.7775000000001</v>
      </c>
      <c r="K13" s="35">
        <f>SUM('Příloha č. 5'!K13)*1.05</f>
        <v>7686.630000000001</v>
      </c>
    </row>
    <row r="14" spans="1:12" ht="30" customHeight="1" x14ac:dyDescent="0.25">
      <c r="A14" s="28" t="s">
        <v>2</v>
      </c>
      <c r="B14" s="30">
        <f>'Příloha č. 5'!B14*1.02</f>
        <v>41413.121999999996</v>
      </c>
      <c r="C14" s="30">
        <f>'Příloha č. 5'!C14*1.02</f>
        <v>31919.472000000002</v>
      </c>
      <c r="D14" s="30">
        <f>'Příloha č. 5'!D14*1.02</f>
        <v>37335.794399999999</v>
      </c>
      <c r="E14" s="30">
        <f>'Příloha č. 5'!E14*1.02</f>
        <v>71099.895600000003</v>
      </c>
      <c r="F14" s="30">
        <f>'Příloha č. 5'!F14*1.02</f>
        <v>23726.322000000004</v>
      </c>
      <c r="G14" s="30">
        <f>'Příloha č. 5'!G14*1.02</f>
        <v>33625.728000000003</v>
      </c>
      <c r="H14" s="30">
        <f>'Příloha č. 5'!H14*1.02</f>
        <v>55207.785600000003</v>
      </c>
      <c r="I14" s="30">
        <f>'Příloha č. 5'!I14*1.02</f>
        <v>44655.008399999999</v>
      </c>
      <c r="J14" s="30">
        <f>'Příloha č. 5'!J14*1.02</f>
        <v>46657.778399999996</v>
      </c>
      <c r="K14" s="31">
        <f>'Příloha č. 5'!K14*1.02</f>
        <v>51832.728000000003</v>
      </c>
    </row>
    <row r="15" spans="1:12" ht="30" customHeight="1" thickBot="1" x14ac:dyDescent="0.3">
      <c r="A15" s="10" t="s">
        <v>3</v>
      </c>
      <c r="B15" s="12">
        <v>2550</v>
      </c>
      <c r="C15" s="12">
        <v>2340</v>
      </c>
      <c r="D15" s="12">
        <v>425</v>
      </c>
      <c r="E15" s="12">
        <v>6900</v>
      </c>
      <c r="F15" s="12">
        <v>1525</v>
      </c>
      <c r="G15" s="12">
        <v>2350</v>
      </c>
      <c r="H15" s="12">
        <v>6110</v>
      </c>
      <c r="I15" s="12">
        <v>2775</v>
      </c>
      <c r="J15" s="22">
        <v>1435</v>
      </c>
      <c r="K15" s="37">
        <v>5735</v>
      </c>
    </row>
    <row r="16" spans="1:12" ht="30" customHeight="1" x14ac:dyDescent="0.25">
      <c r="A16" s="14" t="s">
        <v>4</v>
      </c>
      <c r="B16" s="18">
        <f t="shared" ref="B16:K16" si="4">SUM(B17:B19)</f>
        <v>50437.001999999993</v>
      </c>
      <c r="C16" s="18">
        <f t="shared" si="4"/>
        <v>37078.5645</v>
      </c>
      <c r="D16" s="18">
        <f t="shared" si="4"/>
        <v>42179.614399999999</v>
      </c>
      <c r="E16" s="18">
        <f t="shared" si="4"/>
        <v>85243.320600000006</v>
      </c>
      <c r="F16" s="18">
        <f t="shared" si="4"/>
        <v>30132.089500000006</v>
      </c>
      <c r="G16" s="18">
        <f t="shared" si="4"/>
        <v>40617.253000000004</v>
      </c>
      <c r="H16" s="18">
        <f t="shared" si="4"/>
        <v>65901.98060000001</v>
      </c>
      <c r="I16" s="18">
        <f t="shared" si="4"/>
        <v>53381.303399999997</v>
      </c>
      <c r="J16" s="18">
        <f t="shared" si="4"/>
        <v>53242.555899999992</v>
      </c>
      <c r="K16" s="38">
        <f t="shared" si="4"/>
        <v>65254.358000000007</v>
      </c>
    </row>
    <row r="17" spans="1:11" ht="30" customHeight="1" x14ac:dyDescent="0.25">
      <c r="A17" s="7" t="s">
        <v>23</v>
      </c>
      <c r="B17" s="2">
        <f>'Příloha č. 5'!B17*1.02</f>
        <v>40656.751199999999</v>
      </c>
      <c r="C17" s="2">
        <f>'Příloha č. 5'!C17*1.02</f>
        <v>31389.908400000004</v>
      </c>
      <c r="D17" s="2">
        <f>'Příloha č. 5'!D17*1.02</f>
        <v>36745.887599999995</v>
      </c>
      <c r="E17" s="2">
        <f>'Příloha č. 5'!E17*1.02</f>
        <v>70019.960400000011</v>
      </c>
      <c r="F17" s="2">
        <f>'Příloha č. 5'!F17*1.02</f>
        <v>23336.172000000002</v>
      </c>
      <c r="G17" s="2">
        <f>'Příloha č. 5'!G17*1.02</f>
        <v>33069.114000000001</v>
      </c>
      <c r="H17" s="2">
        <f>'Příloha č. 5'!H17*1.02</f>
        <v>54336.970800000003</v>
      </c>
      <c r="I17" s="2">
        <f>'Příloha č. 5'!I17*1.02</f>
        <v>43824.769200000002</v>
      </c>
      <c r="J17" s="2">
        <f>'Příloha č. 5'!J17*1.02</f>
        <v>45804.650400000006</v>
      </c>
      <c r="K17" s="3">
        <f>'Příloha č. 5'!K17*1.02</f>
        <v>50735.106000000007</v>
      </c>
    </row>
    <row r="18" spans="1:11" ht="30" customHeight="1" x14ac:dyDescent="0.25">
      <c r="A18" s="7" t="s">
        <v>24</v>
      </c>
      <c r="B18" s="2">
        <v>251</v>
      </c>
      <c r="C18" s="2">
        <v>1050</v>
      </c>
      <c r="D18" s="2">
        <v>91</v>
      </c>
      <c r="E18" s="2">
        <v>995</v>
      </c>
      <c r="F18" s="2">
        <v>29</v>
      </c>
      <c r="G18" s="2">
        <v>364</v>
      </c>
      <c r="H18" s="2">
        <v>435</v>
      </c>
      <c r="I18" s="2">
        <v>822</v>
      </c>
      <c r="J18" s="2">
        <v>321</v>
      </c>
      <c r="K18" s="3">
        <v>422</v>
      </c>
    </row>
    <row r="19" spans="1:11" ht="30" customHeight="1" thickBot="1" x14ac:dyDescent="0.3">
      <c r="A19" s="8" t="s">
        <v>25</v>
      </c>
      <c r="B19" s="6">
        <f t="shared" ref="B19:K19" si="5">SUM(B12-B17-B18)</f>
        <v>9529.2507999999943</v>
      </c>
      <c r="C19" s="6">
        <f t="shared" si="5"/>
        <v>4638.6560999999965</v>
      </c>
      <c r="D19" s="6">
        <f t="shared" si="5"/>
        <v>5342.726800000004</v>
      </c>
      <c r="E19" s="6">
        <f t="shared" si="5"/>
        <v>14228.360199999996</v>
      </c>
      <c r="F19" s="6">
        <f t="shared" si="5"/>
        <v>6766.9175000000032</v>
      </c>
      <c r="G19" s="6">
        <f t="shared" si="5"/>
        <v>7184.1390000000029</v>
      </c>
      <c r="H19" s="6">
        <f t="shared" si="5"/>
        <v>11130.009800000007</v>
      </c>
      <c r="I19" s="6">
        <f t="shared" si="5"/>
        <v>8734.5341999999946</v>
      </c>
      <c r="J19" s="6">
        <f t="shared" si="5"/>
        <v>7116.9054999999862</v>
      </c>
      <c r="K19" s="4">
        <f t="shared" si="5"/>
        <v>14097.252</v>
      </c>
    </row>
    <row r="20" spans="1:11" ht="16.5" thickTop="1" x14ac:dyDescent="0.25">
      <c r="A20" s="56" t="s">
        <v>54</v>
      </c>
    </row>
    <row r="21" spans="1:11" ht="15.75" x14ac:dyDescent="0.25">
      <c r="A21" s="55" t="s">
        <v>55</v>
      </c>
    </row>
    <row r="22" spans="1:11" ht="15.75" x14ac:dyDescent="0.25">
      <c r="A22" s="55" t="s">
        <v>53</v>
      </c>
    </row>
  </sheetData>
  <printOptions horizontalCentered="1"/>
  <pageMargins left="0.31496062992125984" right="0.11811023622047245" top="0.78740157480314965" bottom="0.59055118110236227" header="0.31496062992125984" footer="0.31496062992125984"/>
  <pageSetup paperSize="9" scale="75" orientation="landscape" r:id="rId1"/>
  <headerFooter>
    <oddHeader xml:space="preserve">&amp;C&amp;"-,Tučná kurzíva"&amp;12P ř í l o h a č. 6 k jednání Rady MČ Praha 4 č. 4-94/2024 ze dne 28.2.2024
Návrh Střednědobého výhledu základních škol zřízených MČ Praha 4 na rok 2026 v tis. Kč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Layout" zoomScaleNormal="100" workbookViewId="0">
      <selection activeCell="C3" sqref="C3"/>
    </sheetView>
  </sheetViews>
  <sheetFormatPr defaultRowHeight="15" x14ac:dyDescent="0.25"/>
  <cols>
    <col min="1" max="1" width="31.85546875" customWidth="1"/>
    <col min="2" max="2" width="22.140625" customWidth="1"/>
    <col min="3" max="3" width="20.85546875" customWidth="1"/>
  </cols>
  <sheetData>
    <row r="1" spans="1:3" ht="60" customHeight="1" thickTop="1" thickBot="1" x14ac:dyDescent="0.3">
      <c r="A1" s="9"/>
      <c r="B1" s="23" t="s">
        <v>47</v>
      </c>
      <c r="C1" s="26" t="s">
        <v>48</v>
      </c>
    </row>
    <row r="2" spans="1:3" ht="39.950000000000003" customHeight="1" thickTop="1" x14ac:dyDescent="0.25">
      <c r="A2" s="14" t="s">
        <v>0</v>
      </c>
      <c r="B2" s="15">
        <f>SUM(B3:B6)</f>
        <v>36547</v>
      </c>
      <c r="C2" s="17">
        <f>SUM(C3:C6)</f>
        <v>86403</v>
      </c>
    </row>
    <row r="3" spans="1:3" ht="35.1" customHeight="1" x14ac:dyDescent="0.25">
      <c r="A3" s="7" t="s">
        <v>1</v>
      </c>
      <c r="B3" s="5">
        <v>12500</v>
      </c>
      <c r="C3" s="3">
        <v>41710</v>
      </c>
    </row>
    <row r="4" spans="1:3" ht="35.1" customHeight="1" x14ac:dyDescent="0.25">
      <c r="A4" s="28" t="s">
        <v>2</v>
      </c>
      <c r="B4" s="47">
        <v>11000</v>
      </c>
      <c r="C4" s="48">
        <v>29400</v>
      </c>
    </row>
    <row r="5" spans="1:3" ht="35.1" customHeight="1" x14ac:dyDescent="0.25">
      <c r="A5" s="57" t="s">
        <v>57</v>
      </c>
      <c r="B5" s="47">
        <v>250</v>
      </c>
      <c r="C5" s="48">
        <v>110</v>
      </c>
    </row>
    <row r="6" spans="1:3" ht="35.1" customHeight="1" thickBot="1" x14ac:dyDescent="0.3">
      <c r="A6" s="10" t="s">
        <v>3</v>
      </c>
      <c r="B6" s="11">
        <v>12797</v>
      </c>
      <c r="C6" s="13">
        <v>15183</v>
      </c>
    </row>
    <row r="7" spans="1:3" ht="39.950000000000003" customHeight="1" x14ac:dyDescent="0.25">
      <c r="A7" s="14" t="s">
        <v>4</v>
      </c>
      <c r="B7" s="18">
        <f>SUM(B8:B10)</f>
        <v>36547</v>
      </c>
      <c r="C7" s="27">
        <f t="shared" ref="C7" si="0">SUM(C8:C10)</f>
        <v>86403</v>
      </c>
    </row>
    <row r="8" spans="1:3" ht="35.1" customHeight="1" x14ac:dyDescent="0.25">
      <c r="A8" s="7" t="s">
        <v>60</v>
      </c>
      <c r="B8" s="5">
        <v>26009.1</v>
      </c>
      <c r="C8" s="3">
        <v>70424.639999999999</v>
      </c>
    </row>
    <row r="9" spans="1:3" ht="35.1" customHeight="1" x14ac:dyDescent="0.25">
      <c r="A9" s="7" t="s">
        <v>24</v>
      </c>
      <c r="B9" s="5">
        <v>360</v>
      </c>
      <c r="C9" s="3">
        <v>1263</v>
      </c>
    </row>
    <row r="10" spans="1:3" ht="35.1" customHeight="1" thickBot="1" x14ac:dyDescent="0.3">
      <c r="A10" s="8" t="s">
        <v>25</v>
      </c>
      <c r="B10" s="6">
        <f>SUM(B2-B8-B9)</f>
        <v>10177.900000000001</v>
      </c>
      <c r="C10" s="36">
        <f>SUM(C2-C8-C9)</f>
        <v>14715.36</v>
      </c>
    </row>
    <row r="11" spans="1:3" ht="15.75" thickTop="1" x14ac:dyDescent="0.25"/>
  </sheetData>
  <printOptions horizontalCentered="1"/>
  <pageMargins left="0.70866141732283472" right="0.70866141732283472" top="1.1811023622047245" bottom="0.78740157480314965" header="0.31496062992125984" footer="0.31496062992125984"/>
  <pageSetup paperSize="9" orientation="portrait" r:id="rId1"/>
  <headerFooter>
    <oddHeader xml:space="preserve">&amp;C&amp;"-,Tučná kurzíva"P ř í l o h a č. 7 k jednání Rady MČ Praha 4 č. 4-94/2024 ze dne 28.2.2024
Návrh rozpočtu zřízených příspěvkových organizací na rok 2024 - náklady a výnosy - v tis. Kč - 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view="pageLayout" zoomScaleNormal="100" workbookViewId="0">
      <selection activeCell="C17" sqref="C17"/>
    </sheetView>
  </sheetViews>
  <sheetFormatPr defaultRowHeight="15" x14ac:dyDescent="0.25"/>
  <cols>
    <col min="1" max="1" width="31.85546875" customWidth="1"/>
    <col min="2" max="2" width="22.140625" customWidth="1"/>
    <col min="3" max="3" width="20.85546875" customWidth="1"/>
  </cols>
  <sheetData>
    <row r="1" spans="1:3" ht="15.75" thickBot="1" x14ac:dyDescent="0.3"/>
    <row r="2" spans="1:3" ht="35.1" customHeight="1" thickTop="1" thickBot="1" x14ac:dyDescent="0.3">
      <c r="A2" s="59"/>
      <c r="B2" s="60" t="s">
        <v>50</v>
      </c>
      <c r="C2" s="25"/>
    </row>
    <row r="3" spans="1:3" ht="24.95" customHeight="1" thickTop="1" x14ac:dyDescent="0.25">
      <c r="A3" s="42"/>
      <c r="B3" s="45">
        <v>2025</v>
      </c>
      <c r="C3" s="46">
        <v>2026</v>
      </c>
    </row>
    <row r="4" spans="1:3" ht="39.950000000000003" customHeight="1" x14ac:dyDescent="0.25">
      <c r="A4" s="14" t="s">
        <v>0</v>
      </c>
      <c r="B4" s="15">
        <f>SUM(B5:B7)</f>
        <v>37525</v>
      </c>
      <c r="C4" s="17">
        <f>SUM(C5:C7)</f>
        <v>38601.25</v>
      </c>
    </row>
    <row r="5" spans="1:3" ht="30" customHeight="1" x14ac:dyDescent="0.25">
      <c r="A5" s="7" t="s">
        <v>1</v>
      </c>
      <c r="B5" s="5">
        <f>SUM(12500*1.01)</f>
        <v>12625</v>
      </c>
      <c r="C5" s="20">
        <f>SUM(B5*1.01)</f>
        <v>12751.25</v>
      </c>
    </row>
    <row r="6" spans="1:3" ht="30" customHeight="1" x14ac:dyDescent="0.25">
      <c r="A6" s="52" t="s">
        <v>58</v>
      </c>
      <c r="B6" s="47">
        <v>11800</v>
      </c>
      <c r="C6" s="58">
        <v>12600</v>
      </c>
    </row>
    <row r="7" spans="1:3" ht="27.75" customHeight="1" thickBot="1" x14ac:dyDescent="0.3">
      <c r="A7" s="10" t="s">
        <v>3</v>
      </c>
      <c r="B7" s="11">
        <v>13100</v>
      </c>
      <c r="C7" s="13">
        <v>13250</v>
      </c>
    </row>
    <row r="8" spans="1:3" ht="39.950000000000003" customHeight="1" x14ac:dyDescent="0.25">
      <c r="A8" s="14" t="s">
        <v>4</v>
      </c>
      <c r="B8" s="18">
        <f>SUM(B9:B11)</f>
        <v>37525</v>
      </c>
      <c r="C8" s="27">
        <f t="shared" ref="C8" si="0">SUM(C9:C11)</f>
        <v>38601.25</v>
      </c>
    </row>
    <row r="9" spans="1:3" ht="30" customHeight="1" x14ac:dyDescent="0.25">
      <c r="A9" s="7" t="s">
        <v>23</v>
      </c>
      <c r="B9" s="5">
        <v>26529</v>
      </c>
      <c r="C9" s="3">
        <v>26794</v>
      </c>
    </row>
    <row r="10" spans="1:3" ht="30" customHeight="1" x14ac:dyDescent="0.25">
      <c r="A10" s="7" t="s">
        <v>24</v>
      </c>
      <c r="B10" s="5">
        <v>310</v>
      </c>
      <c r="C10" s="3">
        <v>305</v>
      </c>
    </row>
    <row r="11" spans="1:3" ht="30" customHeight="1" thickBot="1" x14ac:dyDescent="0.3">
      <c r="A11" s="8" t="s">
        <v>25</v>
      </c>
      <c r="B11" s="6">
        <f>SUM(B4-B9-B10)</f>
        <v>10686</v>
      </c>
      <c r="C11" s="36">
        <f>SUM(C4-C9-C10)</f>
        <v>11502.25</v>
      </c>
    </row>
    <row r="12" spans="1:3" ht="30" customHeight="1" thickTop="1" x14ac:dyDescent="0.25">
      <c r="A12" s="40"/>
      <c r="B12" s="41"/>
      <c r="C12" s="41"/>
    </row>
    <row r="13" spans="1:3" ht="15.75" thickBot="1" x14ac:dyDescent="0.3"/>
    <row r="14" spans="1:3" ht="30" customHeight="1" thickTop="1" thickBot="1" x14ac:dyDescent="0.3">
      <c r="A14" s="59"/>
      <c r="B14" s="60" t="s">
        <v>48</v>
      </c>
      <c r="C14" s="25"/>
    </row>
    <row r="15" spans="1:3" ht="24.95" customHeight="1" thickTop="1" x14ac:dyDescent="0.25">
      <c r="A15" s="42"/>
      <c r="B15" s="43">
        <v>2025</v>
      </c>
      <c r="C15" s="44">
        <v>2026</v>
      </c>
    </row>
    <row r="16" spans="1:3" ht="30" customHeight="1" x14ac:dyDescent="0.25">
      <c r="A16" s="14" t="s">
        <v>0</v>
      </c>
      <c r="B16" s="15">
        <f>SUM(B17:B19)</f>
        <v>87127.1</v>
      </c>
      <c r="C16" s="17">
        <f>SUM(C17:C19)</f>
        <v>88048.26999999999</v>
      </c>
    </row>
    <row r="17" spans="1:3" ht="30" customHeight="1" x14ac:dyDescent="0.25">
      <c r="A17" s="7" t="s">
        <v>1</v>
      </c>
      <c r="B17" s="5">
        <f>41710*1.01</f>
        <v>42127.1</v>
      </c>
      <c r="C17" s="20">
        <f>42127*1.01</f>
        <v>42548.27</v>
      </c>
    </row>
    <row r="18" spans="1:3" ht="30" customHeight="1" x14ac:dyDescent="0.25">
      <c r="A18" s="39" t="s">
        <v>2</v>
      </c>
      <c r="B18" s="5">
        <v>29550</v>
      </c>
      <c r="C18" s="3">
        <v>29850</v>
      </c>
    </row>
    <row r="19" spans="1:3" ht="30" customHeight="1" thickBot="1" x14ac:dyDescent="0.3">
      <c r="A19" s="10" t="s">
        <v>3</v>
      </c>
      <c r="B19" s="11">
        <v>15450</v>
      </c>
      <c r="C19" s="13">
        <v>15650</v>
      </c>
    </row>
    <row r="20" spans="1:3" ht="30" customHeight="1" x14ac:dyDescent="0.25">
      <c r="A20" s="14" t="s">
        <v>4</v>
      </c>
      <c r="B20" s="18">
        <f>SUM(B21:B23)</f>
        <v>87127.1</v>
      </c>
      <c r="C20" s="27">
        <f t="shared" ref="C20" si="1">SUM(C21:C23)</f>
        <v>88048.26999999999</v>
      </c>
    </row>
    <row r="21" spans="1:3" ht="30" customHeight="1" x14ac:dyDescent="0.25">
      <c r="A21" s="7" t="s">
        <v>59</v>
      </c>
      <c r="B21" s="5">
        <v>71833</v>
      </c>
      <c r="C21" s="3">
        <v>72551</v>
      </c>
    </row>
    <row r="22" spans="1:3" ht="30" customHeight="1" x14ac:dyDescent="0.25">
      <c r="A22" s="7" t="s">
        <v>24</v>
      </c>
      <c r="B22" s="5">
        <v>1150</v>
      </c>
      <c r="C22" s="3">
        <v>1050</v>
      </c>
    </row>
    <row r="23" spans="1:3" ht="30" customHeight="1" thickBot="1" x14ac:dyDescent="0.3">
      <c r="A23" s="8" t="s">
        <v>25</v>
      </c>
      <c r="B23" s="6">
        <f>SUM(B16-B21-B22)</f>
        <v>14144.100000000006</v>
      </c>
      <c r="C23" s="36">
        <f>SUM(C16-C21-C22)</f>
        <v>14447.26999999999</v>
      </c>
    </row>
    <row r="24" spans="1:3" ht="15.75" thickTop="1" x14ac:dyDescent="0.25"/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&amp;C&amp;"-,Tučná kurzíva"P ř í l o h a č. 8 k jednání Rady MČ Praha 4 č. 4-94/2024 ze dne 28.2.2024
Návrh Střednědobého výhledu rozpočtu zřízených příspěvkových organizací na rok 2025 a 2026 v tis. Kč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Příloha č. 1</vt:lpstr>
      <vt:lpstr>Příloha č. 2</vt:lpstr>
      <vt:lpstr>Příloha č. 3</vt:lpstr>
      <vt:lpstr>Příloha č. 4</vt:lpstr>
      <vt:lpstr>Příloha č. 5</vt:lpstr>
      <vt:lpstr>Příloha č. 6</vt:lpstr>
      <vt:lpstr>Příloha č. 7</vt:lpstr>
      <vt:lpstr>Příloha č. 8</vt:lpstr>
    </vt:vector>
  </TitlesOfParts>
  <Company>MU Praha 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Stelmachová Henrieta [P4]</dc:creator>
  <cp:lastModifiedBy>Milerová Dagmar [P4]</cp:lastModifiedBy>
  <cp:lastPrinted>2024-02-16T09:54:10Z</cp:lastPrinted>
  <dcterms:created xsi:type="dcterms:W3CDTF">2017-11-13T13:43:55Z</dcterms:created>
  <dcterms:modified xsi:type="dcterms:W3CDTF">2024-02-28T14:54:28Z</dcterms:modified>
</cp:coreProperties>
</file>