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ASTUPITELSTVO\Volební období 2022-2026\8Z-20.12.2023\"/>
    </mc:Choice>
  </mc:AlternateContent>
  <bookViews>
    <workbookView xWindow="480" yWindow="600" windowWidth="11370" windowHeight="8175" firstSheet="5" activeTab="10"/>
  </bookViews>
  <sheets>
    <sheet name="List1" sheetId="1" state="hidden" r:id="rId1"/>
    <sheet name="List2" sheetId="2" state="hidden" r:id="rId2"/>
    <sheet name="Příloha číslo 1" sheetId="60" r:id="rId3"/>
    <sheet name="Příloha č. 2" sheetId="51" r:id="rId4"/>
    <sheet name="Příloha č. 2a" sheetId="26" r:id="rId5"/>
    <sheet name="Příloha č. 2b" sheetId="23" r:id="rId6"/>
    <sheet name="2b" sheetId="44" r:id="rId7"/>
    <sheet name="2b I." sheetId="49" r:id="rId8"/>
    <sheet name="Příloha č. 2c" sheetId="16" r:id="rId9"/>
    <sheet name="Příloha č. 2d" sheetId="58" r:id="rId10"/>
    <sheet name="Příloha č. 2e" sheetId="59" r:id="rId11"/>
    <sheet name="Příloha č. 3" sheetId="57" r:id="rId12"/>
    <sheet name="úspory" sheetId="6" state="hidden" r:id="rId13"/>
  </sheets>
  <calcPr calcId="152511" calcMode="manual"/>
</workbook>
</file>

<file path=xl/calcChain.xml><?xml version="1.0" encoding="utf-8"?>
<calcChain xmlns="http://schemas.openxmlformats.org/spreadsheetml/2006/main">
  <c r="F104" i="58" l="1"/>
  <c r="B79" i="60" l="1"/>
  <c r="B75" i="60"/>
  <c r="B70" i="60"/>
  <c r="B66" i="60"/>
  <c r="B60" i="60"/>
  <c r="B53" i="60"/>
  <c r="B45" i="60"/>
  <c r="B42" i="60"/>
  <c r="B32" i="60"/>
  <c r="B29" i="60"/>
  <c r="B15" i="60"/>
  <c r="B10" i="60"/>
  <c r="B80" i="60" s="1"/>
  <c r="B1" i="60"/>
  <c r="B79" i="59"/>
  <c r="B75" i="59"/>
  <c r="B70" i="59"/>
  <c r="B66" i="59"/>
  <c r="B60" i="59"/>
  <c r="B53" i="59"/>
  <c r="B45" i="59"/>
  <c r="B42" i="59"/>
  <c r="B32" i="59"/>
  <c r="B10" i="59" s="1"/>
  <c r="B29" i="59"/>
  <c r="B15" i="59"/>
  <c r="B1" i="59"/>
  <c r="B80" i="59" l="1"/>
  <c r="B170" i="16" l="1"/>
  <c r="B165" i="16"/>
  <c r="B166" i="16" s="1"/>
  <c r="B169" i="16"/>
  <c r="B94" i="16"/>
  <c r="C36" i="44" l="1"/>
  <c r="K18" i="57" l="1"/>
  <c r="K14" i="57"/>
  <c r="K10" i="57"/>
  <c r="K6" i="57"/>
  <c r="K16" i="57" l="1"/>
  <c r="K5" i="57"/>
  <c r="E106" i="58" l="1"/>
  <c r="D106" i="58"/>
  <c r="F105" i="58"/>
  <c r="E102" i="58"/>
  <c r="D102" i="58"/>
  <c r="F101" i="58"/>
  <c r="F100" i="58"/>
  <c r="F99" i="58"/>
  <c r="F102" i="58" s="1"/>
  <c r="E97" i="58"/>
  <c r="D97" i="58"/>
  <c r="F96" i="58"/>
  <c r="F95" i="58"/>
  <c r="F97" i="58" s="1"/>
  <c r="E93" i="58"/>
  <c r="D93" i="58"/>
  <c r="F92" i="58"/>
  <c r="F91" i="58"/>
  <c r="F90" i="58"/>
  <c r="F89" i="58"/>
  <c r="F88" i="58"/>
  <c r="E85" i="58"/>
  <c r="D85" i="58"/>
  <c r="F84" i="58"/>
  <c r="F83" i="58"/>
  <c r="F82" i="58"/>
  <c r="F81" i="58"/>
  <c r="F80" i="58"/>
  <c r="F79" i="58"/>
  <c r="F78" i="58"/>
  <c r="F77" i="58"/>
  <c r="F76" i="58"/>
  <c r="F75" i="58"/>
  <c r="E73" i="58"/>
  <c r="D73" i="58"/>
  <c r="F72" i="58"/>
  <c r="F71" i="58"/>
  <c r="F70" i="58"/>
  <c r="F69" i="58"/>
  <c r="F68" i="58"/>
  <c r="F67" i="58"/>
  <c r="F66" i="58"/>
  <c r="F65" i="58"/>
  <c r="F64" i="58"/>
  <c r="F63" i="58"/>
  <c r="F62" i="58"/>
  <c r="F61" i="58"/>
  <c r="F60" i="58"/>
  <c r="E56" i="58"/>
  <c r="D56" i="58"/>
  <c r="F55" i="58"/>
  <c r="F54" i="58"/>
  <c r="E52" i="58"/>
  <c r="D52" i="58"/>
  <c r="F51" i="58"/>
  <c r="F50" i="58"/>
  <c r="F49" i="58"/>
  <c r="F48" i="58"/>
  <c r="F47" i="58"/>
  <c r="F46" i="58"/>
  <c r="F45" i="58"/>
  <c r="F44" i="58"/>
  <c r="F43" i="58"/>
  <c r="F42" i="58"/>
  <c r="F41" i="58"/>
  <c r="F40" i="58"/>
  <c r="F39" i="58"/>
  <c r="F38" i="58"/>
  <c r="E36" i="58"/>
  <c r="D36" i="58"/>
  <c r="F35" i="58"/>
  <c r="F36" i="58" s="1"/>
  <c r="E32" i="58"/>
  <c r="D32" i="58"/>
  <c r="F31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E16" i="58"/>
  <c r="D16" i="58"/>
  <c r="D33" i="58" s="1"/>
  <c r="F15" i="58"/>
  <c r="F14" i="58"/>
  <c r="F13" i="58"/>
  <c r="F12" i="58"/>
  <c r="F11" i="58"/>
  <c r="F10" i="58"/>
  <c r="E8" i="58"/>
  <c r="D8" i="58"/>
  <c r="F7" i="58"/>
  <c r="F6" i="58"/>
  <c r="F8" i="58" s="1"/>
  <c r="F5" i="58"/>
  <c r="F4" i="58"/>
  <c r="F16" i="58" l="1"/>
  <c r="F32" i="58"/>
  <c r="D107" i="58"/>
  <c r="F93" i="58"/>
  <c r="E33" i="58"/>
  <c r="E107" i="58" s="1"/>
  <c r="F52" i="58"/>
  <c r="F56" i="58"/>
  <c r="F73" i="58"/>
  <c r="F85" i="58"/>
  <c r="F106" i="58"/>
  <c r="F33" i="58" l="1"/>
  <c r="F107" i="58" s="1"/>
  <c r="B83" i="16" l="1"/>
  <c r="K33" i="51" l="1"/>
  <c r="K28" i="51" l="1"/>
  <c r="K22" i="51"/>
  <c r="K18" i="51"/>
  <c r="K15" i="51"/>
  <c r="J34" i="51"/>
  <c r="J33" i="51"/>
  <c r="J29" i="51"/>
  <c r="J28" i="51"/>
  <c r="J23" i="51"/>
  <c r="J22" i="51"/>
  <c r="J19" i="51"/>
  <c r="J18" i="51"/>
  <c r="J15" i="51"/>
  <c r="J7" i="51"/>
  <c r="K7" i="51"/>
  <c r="K19" i="51" s="1"/>
  <c r="K23" i="51" s="1"/>
  <c r="K29" i="51" l="1"/>
  <c r="K34" i="51" s="1"/>
  <c r="B17" i="26"/>
  <c r="B191" i="16"/>
  <c r="B192" i="16"/>
  <c r="J18" i="57"/>
  <c r="I18" i="57"/>
  <c r="H18" i="57"/>
  <c r="G18" i="57"/>
  <c r="F18" i="57"/>
  <c r="E18" i="57"/>
  <c r="D18" i="57"/>
  <c r="C18" i="57"/>
  <c r="B18" i="57"/>
  <c r="J14" i="57"/>
  <c r="I14" i="57"/>
  <c r="H14" i="57"/>
  <c r="G14" i="57"/>
  <c r="F14" i="57"/>
  <c r="E14" i="57"/>
  <c r="D14" i="57"/>
  <c r="C14" i="57"/>
  <c r="B14" i="57"/>
  <c r="J6" i="57"/>
  <c r="I6" i="57"/>
  <c r="H6" i="57"/>
  <c r="G6" i="57"/>
  <c r="J5" i="57"/>
  <c r="J10" i="57" s="1"/>
  <c r="I5" i="57"/>
  <c r="I10" i="57" s="1"/>
  <c r="I16" i="57" s="1"/>
  <c r="H5" i="57"/>
  <c r="G5" i="57"/>
  <c r="G10" i="57" s="1"/>
  <c r="F5" i="57"/>
  <c r="F10" i="57" s="1"/>
  <c r="E5" i="57"/>
  <c r="E10" i="57" s="1"/>
  <c r="D5" i="57"/>
  <c r="D10" i="57" s="1"/>
  <c r="C5" i="57"/>
  <c r="C10" i="57" s="1"/>
  <c r="C16" i="57" s="1"/>
  <c r="B5" i="57"/>
  <c r="B10" i="57" s="1"/>
  <c r="B16" i="57" s="1"/>
  <c r="H33" i="51"/>
  <c r="I33" i="51"/>
  <c r="H28" i="51"/>
  <c r="I28" i="51"/>
  <c r="H22" i="51"/>
  <c r="I22" i="51"/>
  <c r="I19" i="51"/>
  <c r="I23" i="51" s="1"/>
  <c r="I29" i="51" s="1"/>
  <c r="I34" i="51" s="1"/>
  <c r="H18" i="51"/>
  <c r="I18" i="51"/>
  <c r="I15" i="51"/>
  <c r="H15" i="51"/>
  <c r="H7" i="51"/>
  <c r="I7" i="51"/>
  <c r="B150" i="16"/>
  <c r="D6" i="23"/>
  <c r="D9" i="23" s="1"/>
  <c r="G33" i="51"/>
  <c r="F33" i="51"/>
  <c r="E33" i="51"/>
  <c r="D33" i="51"/>
  <c r="C33" i="51"/>
  <c r="G28" i="51"/>
  <c r="F28" i="51"/>
  <c r="E28" i="51"/>
  <c r="D28" i="51"/>
  <c r="C28" i="51"/>
  <c r="G22" i="51"/>
  <c r="F22" i="51"/>
  <c r="E22" i="51"/>
  <c r="D22" i="51"/>
  <c r="C22" i="51"/>
  <c r="G18" i="51"/>
  <c r="F18" i="51"/>
  <c r="E18" i="51"/>
  <c r="D18" i="51"/>
  <c r="D19" i="51" s="1"/>
  <c r="D23" i="51" s="1"/>
  <c r="D29" i="51" s="1"/>
  <c r="D34" i="51" s="1"/>
  <c r="C18" i="51"/>
  <c r="G15" i="51"/>
  <c r="F15" i="51"/>
  <c r="E15" i="51"/>
  <c r="D15" i="51"/>
  <c r="C15" i="51"/>
  <c r="G7" i="51"/>
  <c r="G19" i="51"/>
  <c r="G23" i="51" s="1"/>
  <c r="G29" i="51" s="1"/>
  <c r="G34" i="51" s="1"/>
  <c r="F7" i="51"/>
  <c r="F19" i="51" s="1"/>
  <c r="F23" i="51" s="1"/>
  <c r="F29" i="51" s="1"/>
  <c r="F34" i="51" s="1"/>
  <c r="E7" i="51"/>
  <c r="E19" i="51" s="1"/>
  <c r="E23" i="51" s="1"/>
  <c r="E29" i="51" s="1"/>
  <c r="E34" i="51" s="1"/>
  <c r="D7" i="51"/>
  <c r="C7" i="51"/>
  <c r="C19" i="51"/>
  <c r="C23" i="51" s="1"/>
  <c r="C29" i="51" s="1"/>
  <c r="C34" i="51" s="1"/>
  <c r="C56" i="44"/>
  <c r="B157" i="16"/>
  <c r="B158" i="16" s="1"/>
  <c r="B144" i="16"/>
  <c r="B108" i="16"/>
  <c r="B64" i="16"/>
  <c r="B113" i="16"/>
  <c r="B209" i="16"/>
  <c r="B67" i="16"/>
  <c r="D16" i="23"/>
  <c r="B51" i="16"/>
  <c r="B52" i="16" s="1"/>
  <c r="B7" i="26"/>
  <c r="D18" i="23"/>
  <c r="B78" i="16"/>
  <c r="B40" i="26"/>
  <c r="B36" i="26" s="1"/>
  <c r="B31" i="26"/>
  <c r="B33" i="26" s="1"/>
  <c r="B13" i="26"/>
  <c r="B3" i="26"/>
  <c r="B15" i="26"/>
  <c r="B22" i="26" s="1"/>
  <c r="B24" i="26" s="1"/>
  <c r="D22" i="23"/>
  <c r="D25" i="23" s="1"/>
  <c r="D20" i="23"/>
  <c r="B212" i="16"/>
  <c r="B200" i="16"/>
  <c r="B201" i="16" s="1"/>
  <c r="B180" i="16"/>
  <c r="B183" i="16"/>
  <c r="B126" i="16"/>
  <c r="B129" i="16"/>
  <c r="B97" i="16"/>
  <c r="B38" i="16"/>
  <c r="B42" i="16"/>
  <c r="B29" i="16"/>
  <c r="B30" i="16" s="1"/>
  <c r="B16" i="16"/>
  <c r="B20" i="16"/>
  <c r="B7" i="16"/>
  <c r="B8" i="16" s="1"/>
  <c r="C8" i="6"/>
  <c r="C23" i="6"/>
  <c r="C26" i="6"/>
  <c r="C29" i="6"/>
  <c r="C33" i="6"/>
  <c r="C36" i="6"/>
  <c r="C41" i="6"/>
  <c r="C42" i="6"/>
  <c r="E83" i="2"/>
  <c r="F83" i="2"/>
  <c r="G83" i="2"/>
  <c r="D83" i="2"/>
  <c r="F58" i="2"/>
  <c r="F64" i="2"/>
  <c r="F65" i="2"/>
  <c r="G64" i="2"/>
  <c r="G65" i="2"/>
  <c r="D58" i="2"/>
  <c r="D64" i="2"/>
  <c r="D65" i="2"/>
  <c r="D97" i="2"/>
  <c r="D100" i="2"/>
  <c r="D104" i="2"/>
  <c r="D105" i="2"/>
  <c r="E84" i="2"/>
  <c r="F84" i="2"/>
  <c r="G84" i="2"/>
  <c r="D84" i="2"/>
  <c r="E32" i="2"/>
  <c r="F31" i="2"/>
  <c r="F32" i="2"/>
  <c r="G31" i="2"/>
  <c r="G32" i="2"/>
  <c r="D31" i="2"/>
  <c r="D32" i="2"/>
  <c r="E13" i="2"/>
  <c r="E14" i="2"/>
  <c r="E20" i="2"/>
  <c r="E114" i="2"/>
  <c r="E116" i="2"/>
  <c r="E18" i="2"/>
  <c r="E19" i="2"/>
  <c r="F13" i="2"/>
  <c r="F14" i="2"/>
  <c r="F18" i="2"/>
  <c r="F19" i="2"/>
  <c r="D13" i="2"/>
  <c r="D14" i="2"/>
  <c r="D18" i="2"/>
  <c r="D19" i="2"/>
  <c r="E111" i="2"/>
  <c r="F111" i="2"/>
  <c r="D111" i="2"/>
  <c r="F97" i="2"/>
  <c r="F104" i="2"/>
  <c r="F100" i="2"/>
  <c r="F105" i="2"/>
  <c r="E115" i="2"/>
  <c r="F46" i="2"/>
  <c r="F47" i="2"/>
  <c r="F53" i="2"/>
  <c r="F54" i="2"/>
  <c r="F88" i="2"/>
  <c r="F89" i="2"/>
  <c r="G114" i="2"/>
  <c r="G97" i="2"/>
  <c r="G104" i="2"/>
  <c r="G105" i="2"/>
  <c r="G46" i="2"/>
  <c r="G47" i="2"/>
  <c r="G53" i="2"/>
  <c r="G54" i="2"/>
  <c r="G88" i="2"/>
  <c r="G89" i="2"/>
  <c r="D46" i="2"/>
  <c r="D47" i="2"/>
  <c r="D53" i="2"/>
  <c r="D54" i="2"/>
  <c r="D88" i="2"/>
  <c r="D89" i="2"/>
  <c r="E97" i="2"/>
  <c r="E88" i="2"/>
  <c r="E89" i="2"/>
  <c r="F109" i="1"/>
  <c r="E33" i="1"/>
  <c r="E38" i="1"/>
  <c r="E46" i="1"/>
  <c r="E47" i="1"/>
  <c r="E77" i="1"/>
  <c r="E83" i="1"/>
  <c r="E156" i="1"/>
  <c r="E163" i="1"/>
  <c r="E82" i="1"/>
  <c r="E91" i="1"/>
  <c r="E92" i="1"/>
  <c r="E109" i="1"/>
  <c r="E131" i="1"/>
  <c r="E130" i="1"/>
  <c r="E139" i="1"/>
  <c r="E153" i="1"/>
  <c r="E154" i="1"/>
  <c r="F77" i="1"/>
  <c r="F82" i="1"/>
  <c r="F83" i="1"/>
  <c r="F91" i="1"/>
  <c r="F92" i="1"/>
  <c r="F130" i="1"/>
  <c r="F131" i="1"/>
  <c r="F33" i="1"/>
  <c r="F38" i="1"/>
  <c r="F46" i="1"/>
  <c r="F47" i="1"/>
  <c r="F139" i="1"/>
  <c r="F154" i="1"/>
  <c r="F156" i="1"/>
  <c r="F163" i="1"/>
  <c r="F153" i="1"/>
  <c r="G77" i="1"/>
  <c r="G82" i="1"/>
  <c r="G83" i="1"/>
  <c r="G33" i="1"/>
  <c r="G38" i="1"/>
  <c r="G46" i="1"/>
  <c r="G47" i="1"/>
  <c r="G91" i="1"/>
  <c r="G92" i="1"/>
  <c r="G109" i="1"/>
  <c r="G130" i="1"/>
  <c r="G131" i="1"/>
  <c r="G139" i="1"/>
  <c r="G154" i="1"/>
  <c r="G153" i="1"/>
  <c r="D130" i="1"/>
  <c r="D91" i="1"/>
  <c r="E19" i="1"/>
  <c r="E25" i="1"/>
  <c r="E160" i="1"/>
  <c r="E164" i="1"/>
  <c r="E14" i="1"/>
  <c r="E24" i="1"/>
  <c r="F11" i="1"/>
  <c r="F14" i="1"/>
  <c r="F25" i="1"/>
  <c r="F160" i="1"/>
  <c r="F164" i="1"/>
  <c r="F19" i="1"/>
  <c r="F24" i="1"/>
  <c r="G14" i="1"/>
  <c r="G25" i="1"/>
  <c r="G160" i="1"/>
  <c r="G24" i="1"/>
  <c r="D24" i="1"/>
  <c r="E162" i="1"/>
  <c r="F162" i="1"/>
  <c r="D162" i="1"/>
  <c r="D109" i="1"/>
  <c r="D131" i="1"/>
  <c r="D77" i="1"/>
  <c r="D82" i="1"/>
  <c r="D83" i="1"/>
  <c r="G162" i="1"/>
  <c r="D19" i="1"/>
  <c r="D14" i="1"/>
  <c r="D25" i="1"/>
  <c r="D160" i="1"/>
  <c r="D33" i="1"/>
  <c r="D38" i="1"/>
  <c r="D47" i="1"/>
  <c r="D156" i="1"/>
  <c r="D163" i="1"/>
  <c r="D46" i="1"/>
  <c r="D92" i="1"/>
  <c r="D139" i="1"/>
  <c r="D154" i="1"/>
  <c r="D153" i="1"/>
  <c r="F20" i="2"/>
  <c r="F114" i="2"/>
  <c r="F116" i="2"/>
  <c r="G156" i="1"/>
  <c r="G163" i="1"/>
  <c r="D164" i="1"/>
  <c r="G164" i="1"/>
  <c r="F112" i="2"/>
  <c r="F115" i="2"/>
  <c r="D20" i="2"/>
  <c r="D114" i="2"/>
  <c r="D116" i="2"/>
  <c r="G112" i="2"/>
  <c r="G115" i="2"/>
  <c r="G116" i="2"/>
  <c r="D112" i="2"/>
  <c r="D115" i="2"/>
  <c r="B151" i="16" l="1"/>
  <c r="B43" i="16"/>
  <c r="B184" i="16"/>
  <c r="B114" i="16"/>
  <c r="B98" i="16"/>
  <c r="J16" i="57"/>
  <c r="B21" i="16"/>
  <c r="B68" i="16"/>
  <c r="B130" i="16"/>
  <c r="B213" i="16"/>
  <c r="G16" i="57"/>
  <c r="H10" i="57"/>
  <c r="H16" i="57" s="1"/>
  <c r="F16" i="57"/>
  <c r="E16" i="57"/>
  <c r="D16" i="57"/>
  <c r="B84" i="16"/>
  <c r="D26" i="23"/>
  <c r="B34" i="26"/>
  <c r="H19" i="51"/>
  <c r="H23" i="51"/>
  <c r="H29" i="51" s="1"/>
  <c r="H34" i="51" s="1"/>
</calcChain>
</file>

<file path=xl/sharedStrings.xml><?xml version="1.0" encoding="utf-8"?>
<sst xmlns="http://schemas.openxmlformats.org/spreadsheetml/2006/main" count="1395" uniqueCount="838">
  <si>
    <t>Poř.</t>
  </si>
  <si>
    <t>Kapitola</t>
  </si>
  <si>
    <t>Název akce</t>
  </si>
  <si>
    <t>RN</t>
  </si>
  <si>
    <t>Oček. Skut.</t>
  </si>
  <si>
    <t xml:space="preserve">                 Návrh</t>
  </si>
  <si>
    <t>Poznámka</t>
  </si>
  <si>
    <t xml:space="preserve">č. </t>
  </si>
  <si>
    <t>celkem</t>
  </si>
  <si>
    <t>r. 2006</t>
  </si>
  <si>
    <t>r. 2007</t>
  </si>
  <si>
    <t>I.</t>
  </si>
  <si>
    <t>Akce rozpracované z roku 2005 - smluvně zajištěné</t>
  </si>
  <si>
    <t>04 Školství</t>
  </si>
  <si>
    <t>Odbor investiční</t>
  </si>
  <si>
    <t>ZŠ K Sídlišti - stavba</t>
  </si>
  <si>
    <t>ZŠ K Sídlišti - autorský dozor</t>
  </si>
  <si>
    <t>ZŠ Jižní - stavba</t>
  </si>
  <si>
    <t>ZŠ Jižní - autorský dozor</t>
  </si>
  <si>
    <t xml:space="preserve">ZŠ Jeremenkova </t>
  </si>
  <si>
    <t>MŠ Horáčkova</t>
  </si>
  <si>
    <t xml:space="preserve">Celkem kapitola 04 Školství </t>
  </si>
  <si>
    <t>08 Hospodářství</t>
  </si>
  <si>
    <t>Celkem kapitola 08 Hospodářství</t>
  </si>
  <si>
    <t>Celkem akce rozpracované</t>
  </si>
  <si>
    <t xml:space="preserve">II. </t>
  </si>
  <si>
    <t>Akce k zahájení</t>
  </si>
  <si>
    <t>02 Životní prostředí</t>
  </si>
  <si>
    <t>Výstavba dětských hřišť</t>
  </si>
  <si>
    <t>Pasporty zeleně</t>
  </si>
  <si>
    <t>Celkem kapitola 02 Životní prostředí</t>
  </si>
  <si>
    <t>Dopravní řešení ul. Novodvorská</t>
  </si>
  <si>
    <t>Celkem odbor investiční</t>
  </si>
  <si>
    <t>Odbor kultury a tělovýchovy</t>
  </si>
  <si>
    <t>Osvětlení cyklostezky</t>
  </si>
  <si>
    <t>Cyklistická stezka U Labutí</t>
  </si>
  <si>
    <t>Celkem odbor kultury a tělovýchovy</t>
  </si>
  <si>
    <t>Celkem kapitola 03 Doprava</t>
  </si>
  <si>
    <t xml:space="preserve">                Návrh</t>
  </si>
  <si>
    <t>ZŠ K Sídlišti - příspěvek PRE</t>
  </si>
  <si>
    <t xml:space="preserve">PD </t>
  </si>
  <si>
    <t>Stavba k zahájení</t>
  </si>
  <si>
    <t>MŠ Bezova</t>
  </si>
  <si>
    <t>Autorský dozor</t>
  </si>
  <si>
    <t>Rekonstrukce školních hřišť</t>
  </si>
  <si>
    <t>podíl na grantech z HMP</t>
  </si>
  <si>
    <t>Celkem kapitola 04 školství</t>
  </si>
  <si>
    <t>KCN kompletace VZT chlazení</t>
  </si>
  <si>
    <t>realizace</t>
  </si>
  <si>
    <t>Celkem kapitola 06 kultura a tělovýchova</t>
  </si>
  <si>
    <t xml:space="preserve">Oček. skut. </t>
  </si>
  <si>
    <t>Jílovská 1148 - rozšíření pracoviště OPCD</t>
  </si>
  <si>
    <t>Táborská 500 - výtah</t>
  </si>
  <si>
    <t>Odbor bytového fondu a majetku</t>
  </si>
  <si>
    <t>Nuselská 297/5</t>
  </si>
  <si>
    <t>zaregulování stanice</t>
  </si>
  <si>
    <t>Svatoslavova 288/10</t>
  </si>
  <si>
    <t>Celkem odbor bytového fondu a majetku</t>
  </si>
  <si>
    <t>Celkem kapitola 08 hospodářství</t>
  </si>
  <si>
    <t>Servis úřadu</t>
  </si>
  <si>
    <t xml:space="preserve">Táborská </t>
  </si>
  <si>
    <t>Táborská - kamerový systém</t>
  </si>
  <si>
    <t>Obnova vozového parku</t>
  </si>
  <si>
    <t>Celkem servis úřadu</t>
  </si>
  <si>
    <t>Odbor informatiky</t>
  </si>
  <si>
    <t>Digitální archiv</t>
  </si>
  <si>
    <t>Technická podpora Radnice</t>
  </si>
  <si>
    <t>Upgr. Antivirového programu</t>
  </si>
  <si>
    <t xml:space="preserve">sw Microsoft </t>
  </si>
  <si>
    <t>požární zabezpečení serverovny</t>
  </si>
  <si>
    <t>Celkem odbor informatiky</t>
  </si>
  <si>
    <t>Celkem kapitola 09 Vnitřní správa</t>
  </si>
  <si>
    <t>Rezerva investiční</t>
  </si>
  <si>
    <t>výkupy nemovitostí, projekty,</t>
  </si>
  <si>
    <t>Celkem akce k zahájení</t>
  </si>
  <si>
    <t>Rekapitulace</t>
  </si>
  <si>
    <t>I. Akce rozpracované</t>
  </si>
  <si>
    <t xml:space="preserve">z toho: </t>
  </si>
  <si>
    <t xml:space="preserve">II. Akce k zahájení </t>
  </si>
  <si>
    <t>Investice celkem</t>
  </si>
  <si>
    <t>ZŠ Horáčková</t>
  </si>
  <si>
    <t>ZŠ Křesomyslova - celková rekonstrukce</t>
  </si>
  <si>
    <t>MŠ Bezova - rekonstrukce</t>
  </si>
  <si>
    <t>Michelská 6/23</t>
  </si>
  <si>
    <t>kryto z ropočtu 2006 - 8115</t>
  </si>
  <si>
    <t>kryto z rozpočtu 2006 - 8115</t>
  </si>
  <si>
    <t>r. 2008</t>
  </si>
  <si>
    <t>Dopravní řešení ul. Němčická</t>
  </si>
  <si>
    <t>parkovací stání - realizace</t>
  </si>
  <si>
    <t>06 Kultura a tělovýchova</t>
  </si>
  <si>
    <t>Cyklistická stezka Sulická - PD</t>
  </si>
  <si>
    <t>PD, realizace</t>
  </si>
  <si>
    <t>Sluneční okruh - I. Etapa větev E, D, F</t>
  </si>
  <si>
    <t>studie přípravy území</t>
  </si>
  <si>
    <t>Cyklistická stezka Před Nádražím - PD</t>
  </si>
  <si>
    <t>Sluneční okru - II. Etapa větev A, B, C, G</t>
  </si>
  <si>
    <t>Cyklistická stezka Botič</t>
  </si>
  <si>
    <t>studie realizovatelnosti vč. Úz. Př.</t>
  </si>
  <si>
    <t>Cyklistická stezka V Zápolí</t>
  </si>
  <si>
    <t>Skaetbord centrum</t>
  </si>
  <si>
    <t>studie, nebo PD</t>
  </si>
  <si>
    <t>MŠ Na Chodovci - 2. pavilon</t>
  </si>
  <si>
    <t xml:space="preserve">MŠ Přímětická </t>
  </si>
  <si>
    <t>MŠ Jihozápadní</t>
  </si>
  <si>
    <t>elektrorozvody</t>
  </si>
  <si>
    <t xml:space="preserve">MŠ Jílovská </t>
  </si>
  <si>
    <t>ZŠ K Sídlišti - pavilony A a C</t>
  </si>
  <si>
    <t>Aktualizace PD</t>
  </si>
  <si>
    <t xml:space="preserve">ZŠ Křesomyslova </t>
  </si>
  <si>
    <t>PD na rekonstrukci školy</t>
  </si>
  <si>
    <t xml:space="preserve">ZŠ Filosofská </t>
  </si>
  <si>
    <t>III. Etapa rekonstrukce - Autorský dozor</t>
  </si>
  <si>
    <t>realizace III. Etapy</t>
  </si>
  <si>
    <t>MŠ Na Chodovci - venkovní úpravy</t>
  </si>
  <si>
    <t>Na Strži 1683/40</t>
  </si>
  <si>
    <t>PD včetně AD</t>
  </si>
  <si>
    <t xml:space="preserve">realizace </t>
  </si>
  <si>
    <t>Na Strži 1683/40 - úpravy dispozic vč. přístavby</t>
  </si>
  <si>
    <t>Hudečkova 1296/6</t>
  </si>
  <si>
    <t>AD</t>
  </si>
  <si>
    <t>Čestmírova 510/7</t>
  </si>
  <si>
    <t>Křesomyslova 510/7</t>
  </si>
  <si>
    <t>PD k rekonstrukci obytného domu</t>
  </si>
  <si>
    <t>rekonstrukce bytů</t>
  </si>
  <si>
    <t>Branická 65/46 - DPS</t>
  </si>
  <si>
    <t>zateplení objektu</t>
  </si>
  <si>
    <t>zřízení výtahu</t>
  </si>
  <si>
    <t>sloučení bytů 1+2</t>
  </si>
  <si>
    <t>Severní 2914/2</t>
  </si>
  <si>
    <t>stavební úpravy podle potřeb Policie ČR</t>
  </si>
  <si>
    <t>5. května 798/62</t>
  </si>
  <si>
    <t>sloučení bytů 16+19</t>
  </si>
  <si>
    <t>rekonstrukce TZ č. 40</t>
  </si>
  <si>
    <t>Branická 65/45 - DPS</t>
  </si>
  <si>
    <t>Na Pankráci 1252/17</t>
  </si>
  <si>
    <t>rekonstrukce TZ č. 17</t>
  </si>
  <si>
    <t>Marie Cibulkové 837/32</t>
  </si>
  <si>
    <t>rekonstrukce TZ č. 26</t>
  </si>
  <si>
    <t xml:space="preserve">rekonstrukce TZ č. 58, ohřev TUV </t>
  </si>
  <si>
    <t xml:space="preserve">Michelská 1270/91 </t>
  </si>
  <si>
    <t>Družstevní ochoz 1305/26</t>
  </si>
  <si>
    <t>rekonstrukce TZ č. 10</t>
  </si>
  <si>
    <t>VS Rabasova 1064</t>
  </si>
  <si>
    <t>meziobjektová regulace</t>
  </si>
  <si>
    <t>VS Krumlovská 527</t>
  </si>
  <si>
    <t>osazení TRV v bytových objektech MČ P4</t>
  </si>
  <si>
    <t>osazení TRV v nebytových objektech MČ P4</t>
  </si>
  <si>
    <t>Čestmírova 140/12</t>
  </si>
  <si>
    <t>doplnění VZT</t>
  </si>
  <si>
    <t xml:space="preserve">archivovací zařízení Kardex </t>
  </si>
  <si>
    <t>klimatizace obřadní místnosti</t>
  </si>
  <si>
    <t>kopírky - outsorcing</t>
  </si>
  <si>
    <t>záložní diskové pole</t>
  </si>
  <si>
    <t>bezdrátový internet pro MČ P4</t>
  </si>
  <si>
    <t>kryto rozpočtem r. 2006 - financování</t>
  </si>
  <si>
    <t xml:space="preserve">ZŠ Jitřní, Mendíků, Sdružení, Na Chodovci, </t>
  </si>
  <si>
    <t>regulace topení</t>
  </si>
  <si>
    <t>studie a PD k rekonstrukci objektu</t>
  </si>
  <si>
    <t>výměna oken, zateplení spoj. chodb</t>
  </si>
  <si>
    <t>Svatoslavova 319</t>
  </si>
  <si>
    <t>Celkem kapitola 06 Kultury a tělovýchovy</t>
  </si>
  <si>
    <t>Odbor životního prostředí</t>
  </si>
  <si>
    <t>03 Doprava</t>
  </si>
  <si>
    <t>09 Vnitřní správa</t>
  </si>
  <si>
    <t>08 Místní hospodářství</t>
  </si>
  <si>
    <t>8115 - financování</t>
  </si>
  <si>
    <t>Kino Kosmos</t>
  </si>
  <si>
    <t>rekonstrukce obj. pro volnočasové aktivity</t>
  </si>
  <si>
    <t>ZŠ Plamínkové - PD na celkovou rekonstrukci</t>
  </si>
  <si>
    <t>ZŠ Na Planině</t>
  </si>
  <si>
    <t>ZŠ Ohradní - rekonstrukce ÚT</t>
  </si>
  <si>
    <t>ZŠ Plamínkové - reko výměníku - havarijní stav</t>
  </si>
  <si>
    <t>ZŠ Sdružení - reko školního hřiště</t>
  </si>
  <si>
    <t>rekonstrukce rozvodů ÚT</t>
  </si>
  <si>
    <t>rekonstrukce běžecké dráhy na hřišti</t>
  </si>
  <si>
    <t xml:space="preserve">ZŠ Poláčkova </t>
  </si>
  <si>
    <t xml:space="preserve">ZŠ Na Líše </t>
  </si>
  <si>
    <t>rekonstrukce školního hřiště</t>
  </si>
  <si>
    <t>zateplení a oprava obvodového pláště</t>
  </si>
  <si>
    <t xml:space="preserve">MŠ Kukučínova </t>
  </si>
  <si>
    <t>MŠTajovského</t>
  </si>
  <si>
    <t>rekonstrukce stravovacího provozu</t>
  </si>
  <si>
    <t>PD na celkovou rekonstrukci</t>
  </si>
  <si>
    <t>MŠ Tajovského</t>
  </si>
  <si>
    <t>zateplení, oprava obvodového pláště</t>
  </si>
  <si>
    <t xml:space="preserve">Výstavba sportovišť u ZŠ </t>
  </si>
  <si>
    <t>PD na rekonsrukce školních hřišť</t>
  </si>
  <si>
    <t>Jílovská 1148 - PD</t>
  </si>
  <si>
    <t>využítí výměníkové stanice na archiv</t>
  </si>
  <si>
    <t>Jílovská 1148 - realizace</t>
  </si>
  <si>
    <t>Oracle - operační systém</t>
  </si>
  <si>
    <t>Nástroj pro  vyhodnocení bezp. politiky</t>
  </si>
  <si>
    <t>31 Vzdělávání</t>
  </si>
  <si>
    <t>36 Bydlení, komunální služby a územní rozvoj</t>
  </si>
  <si>
    <t>22 - Doprava</t>
  </si>
  <si>
    <t>Vzdělávání celkem</t>
  </si>
  <si>
    <t>34 Tělovýchova a zájmová činnost</t>
  </si>
  <si>
    <t>Tělovýchova celkem</t>
  </si>
  <si>
    <t>Bydlení, komunální služby a územní rozvoj celkem</t>
  </si>
  <si>
    <t>37 Ochrana životního prostředí</t>
  </si>
  <si>
    <t>Ochrana životního prostředí celkem</t>
  </si>
  <si>
    <t>61 Státní moc, st. Správa a územní samospráva</t>
  </si>
  <si>
    <t>Státní moc, st. Správa a územní samospráva celkem</t>
  </si>
  <si>
    <t>64 Ostatní činnosti</t>
  </si>
  <si>
    <t>31-Vzdělávání</t>
  </si>
  <si>
    <t>33 - Kultura, církve a sdělovací prostředky</t>
  </si>
  <si>
    <t>Kultura,církve a sdělovací prostředky  celkem</t>
  </si>
  <si>
    <t>Ostatní činnosti celkem</t>
  </si>
  <si>
    <t xml:space="preserve">Celkem </t>
  </si>
  <si>
    <t>Akce rozpracované z roku 2007 - smluvně zajištěné</t>
  </si>
  <si>
    <t>r. 2009</t>
  </si>
  <si>
    <t>Odbor investičně technicko zakázkový</t>
  </si>
  <si>
    <t>ZŠ Na Planině - projektová dokumentace</t>
  </si>
  <si>
    <t>MŠ Přímětická - realizace rekonstrukce</t>
  </si>
  <si>
    <t>MŠ Jílovská - realizace</t>
  </si>
  <si>
    <t>MŠ Jílovská - autorský dozor</t>
  </si>
  <si>
    <t>MŠ Boleslavova - PD k zateplení</t>
  </si>
  <si>
    <t>Choceradská 2006/13</t>
  </si>
  <si>
    <t>garážový dům Krč - PD</t>
  </si>
  <si>
    <t>garážový dům Lhotka - PD</t>
  </si>
  <si>
    <t>garážový dům Záběhlice - PD</t>
  </si>
  <si>
    <t>Cyklostezky</t>
  </si>
  <si>
    <t>ZŠ Kavčí Hory - pavilon B - realizace</t>
  </si>
  <si>
    <t>ZŠ Kavčí Hory - Autorský dozor</t>
  </si>
  <si>
    <t>ZŠ Kavčí Hory - realizace pavilonu D</t>
  </si>
  <si>
    <t>ZŠ Kavčí Hory - hřiště, venkovní úpravy - PD</t>
  </si>
  <si>
    <t>ZŠ Filosofská - PD na rekonstrukci</t>
  </si>
  <si>
    <t>ZŠ Horáčkova - PD úprava pro EU</t>
  </si>
  <si>
    <t>ZŠ Jánošíkova - realizace</t>
  </si>
  <si>
    <t xml:space="preserve">MŠ Horáčkova - celková rekonstrukce </t>
  </si>
  <si>
    <t>MŠ Táborská - rekonstrukce elektro</t>
  </si>
  <si>
    <t>MŠ Tajovského - rekonstrukce elektro</t>
  </si>
  <si>
    <t>MŠ Tajovského - PD na stavební úpravy</t>
  </si>
  <si>
    <t>kino Kosmos - studie</t>
  </si>
  <si>
    <t>Park a In Line dráha Kavčí Hory - PD</t>
  </si>
  <si>
    <t>Park a In Line dráha Kavčí Hory - realizace</t>
  </si>
  <si>
    <t>Skatepark Ledařská - PD</t>
  </si>
  <si>
    <t>Skatepark Ledařská - realizace</t>
  </si>
  <si>
    <t xml:space="preserve">Čestmírova 313/24 - rekonstrukce bytů </t>
  </si>
  <si>
    <t>Čestmírova 510/7 - realizace</t>
  </si>
  <si>
    <t xml:space="preserve">Svatoslavova 288/10 </t>
  </si>
  <si>
    <t xml:space="preserve">5. května 1245/49 </t>
  </si>
  <si>
    <t>úprava podloubí</t>
  </si>
  <si>
    <t xml:space="preserve">5. května 798/62 </t>
  </si>
  <si>
    <t>rekonstrukce a sloučení bytů</t>
  </si>
  <si>
    <t>Čestmírova 1359</t>
  </si>
  <si>
    <t>Malovická 2751 - PD na hospic</t>
  </si>
  <si>
    <t>Malovická 2751 - realizace</t>
  </si>
  <si>
    <t>Hudečkova 1296 - studie</t>
  </si>
  <si>
    <t>Dům pro seniory</t>
  </si>
  <si>
    <t>Znojemská - ověřovací studie</t>
  </si>
  <si>
    <t>DPS M. Cibulkové 626/4</t>
  </si>
  <si>
    <t>přestavba uvolněných bytů</t>
  </si>
  <si>
    <t>DPS Roztylské náměstí 2772/44</t>
  </si>
  <si>
    <t>přestavba bytů na domov pro seniory</t>
  </si>
  <si>
    <t>DPS Branická 65</t>
  </si>
  <si>
    <t>denní stacionář</t>
  </si>
  <si>
    <t>Odbor životního prostředí a dopravy</t>
  </si>
  <si>
    <t>Chodníkový program s TSK</t>
  </si>
  <si>
    <t>rekonstrukce parků</t>
  </si>
  <si>
    <t>Jílovská 1148/14</t>
  </si>
  <si>
    <t>2. etapa úprav OSA</t>
  </si>
  <si>
    <t>Jílovská 1148/14 - objekt výměníku</t>
  </si>
  <si>
    <t xml:space="preserve">PD rekonstrukce </t>
  </si>
  <si>
    <t>Táborská 500/30 - realizace rekonstrukce</t>
  </si>
  <si>
    <t xml:space="preserve">Táborská 500/30 - účelová rezerva </t>
  </si>
  <si>
    <t xml:space="preserve">strojní investice </t>
  </si>
  <si>
    <t xml:space="preserve">Táborská - rekonstrukce </t>
  </si>
  <si>
    <t>Odbor hospodářské správy</t>
  </si>
  <si>
    <t>Celkem</t>
  </si>
  <si>
    <t xml:space="preserve">investice </t>
  </si>
  <si>
    <t>bezplatný internet pro Prahu 4</t>
  </si>
  <si>
    <t>výkupy nemovitostí</t>
  </si>
  <si>
    <t xml:space="preserve">ZŠ - regulace UT </t>
  </si>
  <si>
    <t>Informační centrum, matriky</t>
  </si>
  <si>
    <t>Dům pro nemocné Alzheimerem</t>
  </si>
  <si>
    <t>rekonstrukce dětských hřišť</t>
  </si>
  <si>
    <t>ZŠ Jánošíkova - PD na stavební úpravy</t>
  </si>
  <si>
    <t>Doprava celkem</t>
  </si>
  <si>
    <t>Bydlení, komunální služby a územní roz. celkem</t>
  </si>
  <si>
    <t xml:space="preserve">Poř. Č. </t>
  </si>
  <si>
    <t>Název</t>
  </si>
  <si>
    <t>Výdaje</t>
  </si>
  <si>
    <t xml:space="preserve">kapitálové </t>
  </si>
  <si>
    <t>33 Kultura, církve a sdělovací prostředky</t>
  </si>
  <si>
    <t>36 Bydlění, komunální služby a územní rozvoj</t>
  </si>
  <si>
    <t>61 Státní moc, státní správa a územní samospráva</t>
  </si>
  <si>
    <t>22 Doprava</t>
  </si>
  <si>
    <t xml:space="preserve">34 Tělovýchovná a zájmová činnost </t>
  </si>
  <si>
    <t xml:space="preserve">Celkem  </t>
  </si>
  <si>
    <t xml:space="preserve"> Úspora z nečerpaných investic roku 2007</t>
  </si>
  <si>
    <t>Rozpočtové příjmy</t>
  </si>
  <si>
    <t>Rozpočtové výdaje</t>
  </si>
  <si>
    <t>Celková bilance</t>
  </si>
  <si>
    <t>Místní poplatky z vybraných činností a služeb</t>
  </si>
  <si>
    <t>136x</t>
  </si>
  <si>
    <t>Správní poplatky</t>
  </si>
  <si>
    <t>151x</t>
  </si>
  <si>
    <t>Daně z majetku</t>
  </si>
  <si>
    <t>211x</t>
  </si>
  <si>
    <t>Příjmy z vlastní činnosti</t>
  </si>
  <si>
    <t>212x</t>
  </si>
  <si>
    <t>Odvody z přebytku organizací s přímým vztahem</t>
  </si>
  <si>
    <t>214x</t>
  </si>
  <si>
    <t>Příjmy z úroků a realizace finančního majetku</t>
  </si>
  <si>
    <t>221x</t>
  </si>
  <si>
    <t>Přijaté sankční platby</t>
  </si>
  <si>
    <t>222x</t>
  </si>
  <si>
    <t>Přijaté vratky transferů</t>
  </si>
  <si>
    <t>Ostatní nedaňové příjmy</t>
  </si>
  <si>
    <t xml:space="preserve">24xx </t>
  </si>
  <si>
    <t>Přijaté splátky půjček</t>
  </si>
  <si>
    <t>413x</t>
  </si>
  <si>
    <t>Financování</t>
  </si>
  <si>
    <t>Daňové příjmy - třída 1 celkem</t>
  </si>
  <si>
    <t>Nedaňové příjmy - třída 2 celkem</t>
  </si>
  <si>
    <t xml:space="preserve">Vlastní příjmy celkem </t>
  </si>
  <si>
    <t>3xx</t>
  </si>
  <si>
    <t>Kapitálové příjmy - třída 3 celkem</t>
  </si>
  <si>
    <t>Financování celkem</t>
  </si>
  <si>
    <t xml:space="preserve">Finanční zdroje celkem </t>
  </si>
  <si>
    <t>5xxx</t>
  </si>
  <si>
    <t>6xxx</t>
  </si>
  <si>
    <t>Investiční výdaje celkem</t>
  </si>
  <si>
    <t>312x</t>
  </si>
  <si>
    <t>232x</t>
  </si>
  <si>
    <t>Příjmy z prodeje inv. majetku</t>
  </si>
  <si>
    <t>Aktivní operace říz. Likvidity</t>
  </si>
  <si>
    <t>Změna stavu krátkodobých prostředků</t>
  </si>
  <si>
    <t>Příjem</t>
  </si>
  <si>
    <t>Položka</t>
  </si>
  <si>
    <t>Druh příjmů</t>
  </si>
  <si>
    <t>Místní poplatek ze psů</t>
  </si>
  <si>
    <t>Poplatek za úžívání veřejného prostranství</t>
  </si>
  <si>
    <t>Poplatek ze vstupného</t>
  </si>
  <si>
    <t>Celkem místní poplatky</t>
  </si>
  <si>
    <t xml:space="preserve">Příjmy z prodeje HIM </t>
  </si>
  <si>
    <t>Odd. par.</t>
  </si>
  <si>
    <t>Kapitálové výdaje</t>
  </si>
  <si>
    <t>ZŠ U Krčského lesa</t>
  </si>
  <si>
    <t>Tělovýchova a zájmová činnost celkem</t>
  </si>
  <si>
    <t>35 Zdravotnictví</t>
  </si>
  <si>
    <t>43 Sociální péče</t>
  </si>
  <si>
    <t>61 Státní moc, územní samospráva</t>
  </si>
  <si>
    <t>Název položky</t>
  </si>
  <si>
    <t>Daňové příjmy (po konsolidaci) - třída 1</t>
  </si>
  <si>
    <t>Nedaňové příjmy (po konsolidaci)  - třída 2</t>
  </si>
  <si>
    <t>Kapitálové příjmy (po konsolidaci) - třída 3</t>
  </si>
  <si>
    <t>Vlastní příjmy</t>
  </si>
  <si>
    <t xml:space="preserve">Příjmy celkem </t>
  </si>
  <si>
    <t>Provozní výdaje - třída 5</t>
  </si>
  <si>
    <t>Kapitálové výdaje - třída 6</t>
  </si>
  <si>
    <t>Výdaje celkem</t>
  </si>
  <si>
    <t>Výsledek hospodaření (- schodek, + přebytek)</t>
  </si>
  <si>
    <t>Běžné výdaje</t>
  </si>
  <si>
    <t>2141 - vnitřní obchod</t>
  </si>
  <si>
    <t>Obchod, služby, stavebnictví celkem</t>
  </si>
  <si>
    <t>2219 - ostatní záležitosti pozemních komunikací</t>
  </si>
  <si>
    <t>2299 - ostatní záležitosti v silniční dopravě</t>
  </si>
  <si>
    <t>2321 - odvádění a čistění odpadních vod a nakládání s kaly</t>
  </si>
  <si>
    <t>Vodní hospodářství celkem</t>
  </si>
  <si>
    <t>3111 - Mateřské školy</t>
  </si>
  <si>
    <t>3113 - Základní školy</t>
  </si>
  <si>
    <t>3299 - ostatní záležitosti vzdělávání</t>
  </si>
  <si>
    <t>3319 - ostatní záležitosti kultury</t>
  </si>
  <si>
    <t>3326 - pořízení, zachování a obnova hodnot místního kulturního povědomí</t>
  </si>
  <si>
    <t>3349 - ostatní záležitosti sdělovacích prostředků</t>
  </si>
  <si>
    <t>3399 - ostatní záležitosti kultury, církví a sdělovacích prostředků</t>
  </si>
  <si>
    <t>Kultura, církve a sdělovací prostředky celkem</t>
  </si>
  <si>
    <t>3412 - sportovní zařízení v majetku obce</t>
  </si>
  <si>
    <t>3421 - využití volného času dětí a mládeže</t>
  </si>
  <si>
    <t>3539 - ostatní zdravotnická zařízení a služby pro zdravotnictví</t>
  </si>
  <si>
    <t>3541 - prevence před drogami, alkoholem, nikotinem a jinými návykovými látkami</t>
  </si>
  <si>
    <t>3549 - ostatní speciální zdravotnická péče</t>
  </si>
  <si>
    <t>Zdravotnictví  celkem</t>
  </si>
  <si>
    <t>3612 - bytové hospodářství</t>
  </si>
  <si>
    <t>3632 - pohřebnictví</t>
  </si>
  <si>
    <t>3635 - územní plánování</t>
  </si>
  <si>
    <t>Bydlení a komunální rozvoj  celkem</t>
  </si>
  <si>
    <t>3722 - sběr a svou komunálního odpadu</t>
  </si>
  <si>
    <t>3723 - sběr a svoz ostatních odpadů</t>
  </si>
  <si>
    <t>3745 - péče o vzhled obcí a veřejnou zeleň</t>
  </si>
  <si>
    <t>3792 - ekologická výchova a osvěta</t>
  </si>
  <si>
    <t>4329 - ostatní sociální péče a pomoc dětem a mládeži</t>
  </si>
  <si>
    <t>4351 - osobní asistence, pečovatelská služba a podpora samostatného bydlení</t>
  </si>
  <si>
    <t>4356 - denní stacionáře a centra denních služeb</t>
  </si>
  <si>
    <t>4359 - ostatní služby a činnosti v oblasti sociální péče</t>
  </si>
  <si>
    <t>4371 - raná péče a sociálně aktivizační služby pro rodiny s dětmi</t>
  </si>
  <si>
    <t>4379 - ostatní služby v oblasti sociální prevence</t>
  </si>
  <si>
    <t>4357 - domovy pro osoby se zdravotním postižením a domovy se zvláštním režimem</t>
  </si>
  <si>
    <t>6112 - místní zastupitelské orgány</t>
  </si>
  <si>
    <t>6171 - činnost místní správy</t>
  </si>
  <si>
    <t>Státní správa a územní samospráva celkem</t>
  </si>
  <si>
    <t>6310 - obecné příjmy a výdaje z finančních operací</t>
  </si>
  <si>
    <t>6320 - pojištění funkčně nespecifikované</t>
  </si>
  <si>
    <t>Finanční operace celkem</t>
  </si>
  <si>
    <t>6409 - ostatní činnosti jinde nezařazené</t>
  </si>
  <si>
    <t>Operace z peněžních účtů organizace</t>
  </si>
  <si>
    <t>Sociální péče a pomoc a společné činnosti v sociálním zabezpečení celkem</t>
  </si>
  <si>
    <t xml:space="preserve">Odd. par. </t>
  </si>
  <si>
    <t xml:space="preserve">                                 61 Státní správa a územní samospráva</t>
  </si>
  <si>
    <t xml:space="preserve">                                                   63 Finanční operace</t>
  </si>
  <si>
    <t>Bezpečnost a veřejný pořádek celkem</t>
  </si>
  <si>
    <t>53 Bezpečnost a veřejný pořádek</t>
  </si>
  <si>
    <t>8117-28</t>
  </si>
  <si>
    <t>Ostatní kapitálové příjmy - investiční dary, příspěvky</t>
  </si>
  <si>
    <t>Převody mezi statutárními městy (hl.m. Prahou a jejich městskými částmi - příjmy - celkem</t>
  </si>
  <si>
    <t>Převody z vlastních fondů hospodář. činn.</t>
  </si>
  <si>
    <t>Třída 1 - Daňové příjmy</t>
  </si>
  <si>
    <t>134 Ostatní daně a poplatky z vybraných činností</t>
  </si>
  <si>
    <t>136 Správní poplatky</t>
  </si>
  <si>
    <t>151 Daně z majetku</t>
  </si>
  <si>
    <t>Třída 2 - Nedaňové příjmy</t>
  </si>
  <si>
    <t>214 Příjmy z úroků a realizace finančního majetku</t>
  </si>
  <si>
    <t>221 Přijaté sankční platby</t>
  </si>
  <si>
    <t>Třída 3 Kapitálové příjmy</t>
  </si>
  <si>
    <t xml:space="preserve">311 Příjmy z prodeje dlouhodobého majetku </t>
  </si>
  <si>
    <t xml:space="preserve">V L A S T N Í   P Ř Í J M Y    C E L K E M </t>
  </si>
  <si>
    <t xml:space="preserve">P Ř Í J M Y    C E L K E M </t>
  </si>
  <si>
    <t>5xxx Běžné výdaje</t>
  </si>
  <si>
    <t>6xxx Kapitálové výdaje</t>
  </si>
  <si>
    <t xml:space="preserve">V Ý D A J E    C E L K E M </t>
  </si>
  <si>
    <t>S a l d o    příjmů a výdajů</t>
  </si>
  <si>
    <t>v tom:</t>
  </si>
  <si>
    <t>8115 Použití fin. prostředků vytvořených v min. let.</t>
  </si>
  <si>
    <t>8115 Rezerva finančních prostředků</t>
  </si>
  <si>
    <t>8115 Změna stavu krát. prostředků (součet)</t>
  </si>
  <si>
    <t xml:space="preserve">Druhové třídění </t>
  </si>
  <si>
    <t>Třída 4 Přijaté Transfery</t>
  </si>
  <si>
    <t xml:space="preserve">Bežné výdaje </t>
  </si>
  <si>
    <t>na investice</t>
  </si>
  <si>
    <t>dotace na výkon státní správy</t>
  </si>
  <si>
    <t xml:space="preserve">                                   21 Průmysl, stavebnictví, obchod a služby</t>
  </si>
  <si>
    <t>2310 - pitná voda</t>
  </si>
  <si>
    <t>3330 - činnost registrovaných církví a náb. společností</t>
  </si>
  <si>
    <t xml:space="preserve">                                                   22 Doprava</t>
  </si>
  <si>
    <t xml:space="preserve">                                     23 Vodní hospodářství</t>
  </si>
  <si>
    <t xml:space="preserve">                                33 Kultura, církve a sdělovací prostředky</t>
  </si>
  <si>
    <t xml:space="preserve">                                              35 Zdravotnictví</t>
  </si>
  <si>
    <t xml:space="preserve">                                36 Bydlení, komunální rozvoj a územní plán</t>
  </si>
  <si>
    <t xml:space="preserve">                                  37 Ochrana životního prostředí </t>
  </si>
  <si>
    <t xml:space="preserve">        43 Sociální péče a pomoc a společné činnosti v sociálním zabezpečení</t>
  </si>
  <si>
    <t xml:space="preserve">                                          53 Bezpečnost a veřejný pořádek</t>
  </si>
  <si>
    <t xml:space="preserve">                                                     64 Ostatní činnosti</t>
  </si>
  <si>
    <t>Nevyčerpané provozní prostředky celkem</t>
  </si>
  <si>
    <t>Nevyčerpané investiční prostředky celkem</t>
  </si>
  <si>
    <t>Daň z z nemovitých věcí</t>
  </si>
  <si>
    <t>Tř. 3 Kapitálové příjmy celkem</t>
  </si>
  <si>
    <t>Tř. 2 Nedaňové příjmy celkem</t>
  </si>
  <si>
    <t>Tř. 1 Daňové příjmy celkem</t>
  </si>
  <si>
    <t>Neinvestiční převody z vlastních fondů a ve vztahu k útvarům bez plné právní subjektivity</t>
  </si>
  <si>
    <t>Dům seniorů Hudečkova</t>
  </si>
  <si>
    <t>Informační technologie</t>
  </si>
  <si>
    <t>Chodníkový program</t>
  </si>
  <si>
    <t>Popis akce</t>
  </si>
  <si>
    <t>chodníkový program</t>
  </si>
  <si>
    <t xml:space="preserve">3744 - protierozní a protipožární ochrana </t>
  </si>
  <si>
    <t xml:space="preserve">finanční vztah k městským částem </t>
  </si>
  <si>
    <t>3292 - vzdělávání národnostních menšin a multikulturní výchova</t>
  </si>
  <si>
    <t>211 Příjmy z vlastní činnosti</t>
  </si>
  <si>
    <t>4131 Převody z vlastních fondů</t>
  </si>
  <si>
    <t>Příjmy z poskytování služeb a výrobků</t>
  </si>
  <si>
    <t>3631 - veřejné osvětlení</t>
  </si>
  <si>
    <t>V Mokřinách 43</t>
  </si>
  <si>
    <t>Jeremenkova</t>
  </si>
  <si>
    <t>Jílovská</t>
  </si>
  <si>
    <t xml:space="preserve">nevyčerpaná investiční rezerva </t>
  </si>
  <si>
    <t>232 Ostatní nedaňové příjmy</t>
  </si>
  <si>
    <t>Příjmy z prodeje zboží</t>
  </si>
  <si>
    <t>Přijaté nekapitálové náhrady</t>
  </si>
  <si>
    <t>4354 - chráněné bydlení</t>
  </si>
  <si>
    <t>5311 - bezpečnost a veřejný pořádek</t>
  </si>
  <si>
    <t>Mateřská škola</t>
  </si>
  <si>
    <t>Odd.</t>
  </si>
  <si>
    <t>par.</t>
  </si>
  <si>
    <t>Bota</t>
  </si>
  <si>
    <t>Fillova</t>
  </si>
  <si>
    <t>Jitřní</t>
  </si>
  <si>
    <t>K Podjezdu</t>
  </si>
  <si>
    <t>Matěchova</t>
  </si>
  <si>
    <t>Mezivrší</t>
  </si>
  <si>
    <t>Na Chodovci</t>
  </si>
  <si>
    <t>Na Větrově</t>
  </si>
  <si>
    <t>Na Zvoničce</t>
  </si>
  <si>
    <t>Němčická</t>
  </si>
  <si>
    <t>Přímětická</t>
  </si>
  <si>
    <t>4 Pastelky</t>
  </si>
  <si>
    <t>Svojšovická</t>
  </si>
  <si>
    <t>Krčská MŠ</t>
  </si>
  <si>
    <t>V Zápolí</t>
  </si>
  <si>
    <t>Voráčovská</t>
  </si>
  <si>
    <t>Základní škola</t>
  </si>
  <si>
    <t>Bítovská</t>
  </si>
  <si>
    <t>Filosofská</t>
  </si>
  <si>
    <t>Horáčkova</t>
  </si>
  <si>
    <t>Jižní</t>
  </si>
  <si>
    <t>Kavčí Hory</t>
  </si>
  <si>
    <t>Křesomyslova</t>
  </si>
  <si>
    <t>Mendíků</t>
  </si>
  <si>
    <t>Na Líše</t>
  </si>
  <si>
    <t>Na Planině</t>
  </si>
  <si>
    <t>Nedvědovo nám.</t>
  </si>
  <si>
    <t>Ohradní</t>
  </si>
  <si>
    <t>Plamínkové</t>
  </si>
  <si>
    <t>Poláčkova</t>
  </si>
  <si>
    <t>Sdružení</t>
  </si>
  <si>
    <t>Školní</t>
  </si>
  <si>
    <t>Táborská</t>
  </si>
  <si>
    <t>U Krčského lesa</t>
  </si>
  <si>
    <t>Spořilovská</t>
  </si>
  <si>
    <t>Trojlístek</t>
  </si>
  <si>
    <t>Zdravotnické zařízení Městské části Praha 4</t>
  </si>
  <si>
    <t>Ústav sociálních služeb Prahy 4</t>
  </si>
  <si>
    <t>Příspěvková organizace</t>
  </si>
  <si>
    <t>bezbariérové přechody</t>
  </si>
  <si>
    <t>koupaliště Lhotka II. Etapa</t>
  </si>
  <si>
    <t>36 - Bydlení , komunální služby a územní rozvoj</t>
  </si>
  <si>
    <t>výkupy</t>
  </si>
  <si>
    <t>37 - Ochrana životního prostředí</t>
  </si>
  <si>
    <t>61 - Státní správa, samospráva</t>
  </si>
  <si>
    <t>64 - Ostatní činnosti</t>
  </si>
  <si>
    <t>3419 - ostatní tělovýchovná činnost</t>
  </si>
  <si>
    <t xml:space="preserve">3429 - ostatní zájmová činnost a rekreace </t>
  </si>
  <si>
    <t>3613 - nebytové hospodářství</t>
  </si>
  <si>
    <t>Přijaté transfery celkem - třída 4</t>
  </si>
  <si>
    <t xml:space="preserve">                    příspěvek na výkon státní správy</t>
  </si>
  <si>
    <t xml:space="preserve">                    převody z hospodářské činnosti </t>
  </si>
  <si>
    <t>Koupaliště Lhotka II. Etapa</t>
  </si>
  <si>
    <t>zapojení nevyčerpaných prostředků na opravy chodníků</t>
  </si>
  <si>
    <t>Roztylské nám. sever</t>
  </si>
  <si>
    <t xml:space="preserve">rekonstrukce bytů a půdní přestavby </t>
  </si>
  <si>
    <t>regenerace veřejných prostranství</t>
  </si>
  <si>
    <t>Parková plocha V Zápolí - Na Rolích</t>
  </si>
  <si>
    <t>Stroje přístroje a zařízení</t>
  </si>
  <si>
    <t>RS</t>
  </si>
  <si>
    <t xml:space="preserve">3639 - komunální služby a územní rozvoj </t>
  </si>
  <si>
    <t>4319 - ostatní výdaje související s poradenstvím</t>
  </si>
  <si>
    <t xml:space="preserve">Mendíků objekt MŠ </t>
  </si>
  <si>
    <t>Kavčí Hory objekt MŠ</t>
  </si>
  <si>
    <t>Ohradní objekt MŠ</t>
  </si>
  <si>
    <t>Sdružení objekt MŠ</t>
  </si>
  <si>
    <t>zapojení nevyčerpaných prostředků určených do oblasti územního rozvoje</t>
  </si>
  <si>
    <t>odd.Par.</t>
  </si>
  <si>
    <t>1.</t>
  </si>
  <si>
    <t>2.</t>
  </si>
  <si>
    <t>3.</t>
  </si>
  <si>
    <t>4.</t>
  </si>
  <si>
    <t>5.</t>
  </si>
  <si>
    <t>6.</t>
  </si>
  <si>
    <t>7.</t>
  </si>
  <si>
    <t xml:space="preserve">rekonstrukce kuchyně </t>
  </si>
  <si>
    <t>8.</t>
  </si>
  <si>
    <t>9.</t>
  </si>
  <si>
    <t>10.</t>
  </si>
  <si>
    <t>11.</t>
  </si>
  <si>
    <t>13.</t>
  </si>
  <si>
    <t>14.</t>
  </si>
  <si>
    <t>15.</t>
  </si>
  <si>
    <t>16.</t>
  </si>
  <si>
    <t>MŠ V Zápolí</t>
  </si>
  <si>
    <t>17.</t>
  </si>
  <si>
    <t>33 Kultura</t>
  </si>
  <si>
    <t>Rekonstrukce bytů, sociálních bytů  a půdní přestavby</t>
  </si>
  <si>
    <t>12.</t>
  </si>
  <si>
    <t>automatický závlahový systém</t>
  </si>
  <si>
    <t>parková plocha V zápolí - Na Rolích</t>
  </si>
  <si>
    <t>stroje, přístroje, zařízení</t>
  </si>
  <si>
    <t xml:space="preserve">5342 Tvorba sociálního fondu </t>
  </si>
  <si>
    <t>Příjmy  celkem po konsolidaci</t>
  </si>
  <si>
    <t>Výdaje  celkem po konsolidaci</t>
  </si>
  <si>
    <t>CELKEM PŘÍJMY po konsolidaci</t>
  </si>
  <si>
    <t xml:space="preserve">Splátky půjček od obyvatelstva </t>
  </si>
  <si>
    <t xml:space="preserve">5xxx Běžné výdaje - Použití  Sociálního  fondu v souladu se statutem </t>
  </si>
  <si>
    <t xml:space="preserve">6171 - činnost místní správy - výdaje Sociálního  fondu </t>
  </si>
  <si>
    <t xml:space="preserve">6112 - místní zastupitelské orgány - výdaje  Sociálního fondu </t>
  </si>
  <si>
    <t xml:space="preserve">C E L K E M   K A P I T Á L O V É  V Ý D A J E </t>
  </si>
  <si>
    <t xml:space="preserve">4134  Tvorba sociálního fondu </t>
  </si>
  <si>
    <t xml:space="preserve">246 Přijaté splátky půjček </t>
  </si>
  <si>
    <t>Převody z vlastních fondů a ve vztahu k útvarům bez plné právní subjektivity po konsolidaci</t>
  </si>
  <si>
    <t>Tř. 4 Transfery celkem po konsolidaci</t>
  </si>
  <si>
    <t>RV 2024</t>
  </si>
  <si>
    <t>RV 2025</t>
  </si>
  <si>
    <t xml:space="preserve">8xxx- Změna stavu prostředků </t>
  </si>
  <si>
    <t>4137  Převody mezi vl. HMP a MČ HMP</t>
  </si>
  <si>
    <t>Poplatek z pobytu</t>
  </si>
  <si>
    <t xml:space="preserve">Sankční platby  </t>
  </si>
  <si>
    <t xml:space="preserve">Správní poplatky </t>
  </si>
  <si>
    <t>24xx</t>
  </si>
  <si>
    <t xml:space="preserve">                                                 31 Vzdělávání a školské služby</t>
  </si>
  <si>
    <t xml:space="preserve">                                                 32 Vzdělávání a školské služby</t>
  </si>
  <si>
    <t>Vzdělávání a školské služby  celkem</t>
  </si>
  <si>
    <t>Vzdělávání a školské služby celkem</t>
  </si>
  <si>
    <t xml:space="preserve">                                        34 Sport a zájmová činnost</t>
  </si>
  <si>
    <t>3639 - komunální služby a územní rozvoj j.n.</t>
  </si>
  <si>
    <t>52 Civilní připravenost na krizové stavy</t>
  </si>
  <si>
    <t>5213 - Krizová opatření</t>
  </si>
  <si>
    <t>Civilní připravenost na krizové stavy celkem</t>
  </si>
  <si>
    <t>2169 - ost.správa ve stavebnictví</t>
  </si>
  <si>
    <t>RV 2026</t>
  </si>
  <si>
    <t>ORJ</t>
  </si>
  <si>
    <t>Odbor stavební</t>
  </si>
  <si>
    <t>Odbor obecního majetku</t>
  </si>
  <si>
    <t>Odbor stavebních investic a oprav</t>
  </si>
  <si>
    <t>Základní školy</t>
  </si>
  <si>
    <t>Mateřské školy</t>
  </si>
  <si>
    <t>Odbor školství, prevence a rodinné politiky</t>
  </si>
  <si>
    <t>Odbor kanceláře starosty</t>
  </si>
  <si>
    <t>Odbor kultury sportu a dotační politiky</t>
  </si>
  <si>
    <t>Odbor kultury, sportu a dotační politiky</t>
  </si>
  <si>
    <t>Zdravotnické zařízení MČ Praha 4</t>
  </si>
  <si>
    <t>Odbor sociální</t>
  </si>
  <si>
    <t>Ústav sociálních služeb</t>
  </si>
  <si>
    <t>Odbor personálně mzdový - Sociální fond</t>
  </si>
  <si>
    <t>Odbor kanceláře tajemníka</t>
  </si>
  <si>
    <t>Odbor finanční správy</t>
  </si>
  <si>
    <t xml:space="preserve">zapojení nevyčerpaných příjmů z hazardu určených na dotace v oblasti sportu </t>
  </si>
  <si>
    <t>34 Sport a zájmová činnost</t>
  </si>
  <si>
    <t>Roztylské nám. Sever - workout a senior park</t>
  </si>
  <si>
    <t xml:space="preserve">regenerace VP Nedvědovo nám. , </t>
  </si>
  <si>
    <t>vodní prvek v parku Jezerka</t>
  </si>
  <si>
    <t>V Mokřinách 43 - chráněné bydlení</t>
  </si>
  <si>
    <t xml:space="preserve">Choceradská 2600/13 - rekonstrukce objektu </t>
  </si>
  <si>
    <t>Severní I./2</t>
  </si>
  <si>
    <t xml:space="preserve">vodní prvek do parku Jezerka </t>
  </si>
  <si>
    <t xml:space="preserve">příprava a realizace dle nového zadání </t>
  </si>
  <si>
    <t>investiční výdaje na IT</t>
  </si>
  <si>
    <t>Sk k 31.12.</t>
  </si>
  <si>
    <t>Sk k 30.9.</t>
  </si>
  <si>
    <t>425x</t>
  </si>
  <si>
    <t>Investiční převody mezi vl. HMP a jejich městskými částmi</t>
  </si>
  <si>
    <t>Dotace a převody z fondů - třída 4 celkem</t>
  </si>
  <si>
    <t>Úhrn příjmů (třída 1+2+3+4)</t>
  </si>
  <si>
    <t>Běžné výdaje celkem</t>
  </si>
  <si>
    <t>Úhrn výdajů (třída 5+6)</t>
  </si>
  <si>
    <t>zapojení nevyčerpaných prostředků určených na opravy TZ</t>
  </si>
  <si>
    <t>Automatický závlahový systém</t>
  </si>
  <si>
    <t>Investiční příspěvek pro ZZ MČ P4</t>
  </si>
  <si>
    <t>Investiční příspěvek na provoz</t>
  </si>
  <si>
    <t>3769 - ostatní správa v oblasti životního prostředí</t>
  </si>
  <si>
    <t xml:space="preserve">nové zdroje </t>
  </si>
  <si>
    <t>MŠ Alšovy sady</t>
  </si>
  <si>
    <t>rekonstrukce kuchyně</t>
  </si>
  <si>
    <t>rekonstrukce kotelny</t>
  </si>
  <si>
    <t>Celkem MŠ</t>
  </si>
  <si>
    <t xml:space="preserve">nástavba objektu PD </t>
  </si>
  <si>
    <t>18.</t>
  </si>
  <si>
    <t>19.</t>
  </si>
  <si>
    <t>20.</t>
  </si>
  <si>
    <t>21.</t>
  </si>
  <si>
    <t xml:space="preserve">ZŠ Na Chodovci </t>
  </si>
  <si>
    <t>Celkem ZŠ</t>
  </si>
  <si>
    <t xml:space="preserve">rekonstrukce povrchů sportovišť </t>
  </si>
  <si>
    <t xml:space="preserve">herní prvky a mobiliář </t>
  </si>
  <si>
    <t>Ohradní 1370</t>
  </si>
  <si>
    <t>nová vodovodní a kanalizační přípojka</t>
  </si>
  <si>
    <t xml:space="preserve">regenerace VP </t>
  </si>
  <si>
    <t>regenerace VP Nedvědovo nám.</t>
  </si>
  <si>
    <t>Celkem kapitálové  výdaje</t>
  </si>
  <si>
    <t>RV 2027</t>
  </si>
  <si>
    <t>6409 - ostatní činnosti jinde nezařazené - rezerva na řešení krizových situací a odstraňování jejich následků (krizový zákon)</t>
  </si>
  <si>
    <t>Centralpark</t>
  </si>
  <si>
    <t>Hřiště Workouty</t>
  </si>
  <si>
    <t xml:space="preserve">DH Nedvědovo nám. </t>
  </si>
  <si>
    <t>rok 2023</t>
  </si>
  <si>
    <t xml:space="preserve">              rok 2020</t>
  </si>
  <si>
    <t xml:space="preserve">        rok 2021</t>
  </si>
  <si>
    <t xml:space="preserve">     rok 2022</t>
  </si>
  <si>
    <t>participativní rozpočet</t>
  </si>
  <si>
    <t>ZŠ Křesomyslova</t>
  </si>
  <si>
    <t>ZŠ Na Líše</t>
  </si>
  <si>
    <t>rekonstrukce kuchyně PD</t>
  </si>
  <si>
    <t>ZŠ Táborská</t>
  </si>
  <si>
    <t>Hřiště workouty</t>
  </si>
  <si>
    <t>DH nám. Kutlvašra</t>
  </si>
  <si>
    <t>ZZ  Praha 4</t>
  </si>
  <si>
    <t>investiční příspěvek</t>
  </si>
  <si>
    <t>zateplení domu</t>
  </si>
  <si>
    <t>43 - sociální péče</t>
  </si>
  <si>
    <t>ÚSS Jílovská odlehčovací služby</t>
  </si>
  <si>
    <t>rekonstrukce zabezpečení elektro vč. EPS</t>
  </si>
  <si>
    <t>53 - bezpečnost a veřejný pořádek</t>
  </si>
  <si>
    <t>Choceradská 2600</t>
  </si>
  <si>
    <t>rekonstrukce objektu</t>
  </si>
  <si>
    <t>Skutečnost  2020</t>
  </si>
  <si>
    <t>Skutečnost 2021</t>
  </si>
  <si>
    <t>Očekáv. Skut. 2023</t>
  </si>
  <si>
    <t>RV 2028</t>
  </si>
  <si>
    <t>v tom ve SR: FV z z rozpočtu HMP</t>
  </si>
  <si>
    <t xml:space="preserve">Odbor kanceláře starosty </t>
  </si>
  <si>
    <t>Odbor personálně mzdový - mzdová oblast</t>
  </si>
  <si>
    <t>odbor životního prostředí a dopravy</t>
  </si>
  <si>
    <t>62 - Jiné veřejné služby a činnosti</t>
  </si>
  <si>
    <t xml:space="preserve">6221 - Humanitární pomoc </t>
  </si>
  <si>
    <t>Jiné veřejné služby a činnosti celkem</t>
  </si>
  <si>
    <t>4359 - odlehčovací služby</t>
  </si>
  <si>
    <t xml:space="preserve">4139 - Převody ze sociálního fondu </t>
  </si>
  <si>
    <t>Konsolidace položek 4134 a 4139</t>
  </si>
  <si>
    <t xml:space="preserve">5345 Převod do rozpočtu </t>
  </si>
  <si>
    <t>Konsolidace položek 5342 a 5345</t>
  </si>
  <si>
    <t>Položky 4134,4139 a 5342, 5345 jsou konsolidační</t>
  </si>
  <si>
    <t>rok 2024</t>
  </si>
  <si>
    <t xml:space="preserve">Návrh </t>
  </si>
  <si>
    <t>Návrh 2024</t>
  </si>
  <si>
    <t>Odd.Par.</t>
  </si>
  <si>
    <t>Neinvestiční příspěvek na provoz Návrh 2024</t>
  </si>
  <si>
    <t>Návrh  2024</t>
  </si>
  <si>
    <t>Návrh 204</t>
  </si>
  <si>
    <t>Skutečnost 2022</t>
  </si>
  <si>
    <t xml:space="preserve">Odbor kultury sportu a dotační politiky </t>
  </si>
  <si>
    <t xml:space="preserve">Odbor životního prostředí a dopravy </t>
  </si>
  <si>
    <t>Odbor stavebních investic a oprav - vzdělávání</t>
  </si>
  <si>
    <t>Odbor stavebních investic a oprav - sport</t>
  </si>
  <si>
    <t>Odbor stavebních investic a oprav - zdravotnictví</t>
  </si>
  <si>
    <t>Odbor stavebních investic a oprav - sociální péče</t>
  </si>
  <si>
    <t xml:space="preserve">               Návrh 2024</t>
  </si>
  <si>
    <t>Překlop 2023</t>
  </si>
  <si>
    <t>parkovací domy</t>
  </si>
  <si>
    <t>Studie a zahájení PD (Jílovská, Štůrova)</t>
  </si>
  <si>
    <t xml:space="preserve">přechody pro pěší </t>
  </si>
  <si>
    <t>MŠ 4Pastelky obj. Kotorská</t>
  </si>
  <si>
    <t>opatření proti přehřívání učeben /zařadit do rozpočtu</t>
  </si>
  <si>
    <t>MŠ V Zápolí obj. Na Lánech</t>
  </si>
  <si>
    <t xml:space="preserve">rekonstrukce kotelny </t>
  </si>
  <si>
    <t>MŠ Mezivrší</t>
  </si>
  <si>
    <t>rekonstrukce hřiště</t>
  </si>
  <si>
    <t>bezbariérové MŠ</t>
  </si>
  <si>
    <t>vstupy</t>
  </si>
  <si>
    <t xml:space="preserve">rekonstrukce sportoviště </t>
  </si>
  <si>
    <t>MŠ a ZŠ Kavčí Hory</t>
  </si>
  <si>
    <t xml:space="preserve">opatření proti přehřívání učeben </t>
  </si>
  <si>
    <t xml:space="preserve">MŠ a ZŠ Sdružení </t>
  </si>
  <si>
    <t>vstupní portál</t>
  </si>
  <si>
    <t>MŠ a ZŠ Sdružení obj. Družstevní ochoz</t>
  </si>
  <si>
    <t xml:space="preserve">rekonstrukce kuchyně PD </t>
  </si>
  <si>
    <t xml:space="preserve">ZŠ Bítovská </t>
  </si>
  <si>
    <t>rekonstrukce toalet pavilón G</t>
  </si>
  <si>
    <t>opatření proti přehřívání učeben PD</t>
  </si>
  <si>
    <t xml:space="preserve">ZŠ Horáčkova </t>
  </si>
  <si>
    <t>rekonstrukce hřiště PD</t>
  </si>
  <si>
    <t>rekonstrukce oken PD</t>
  </si>
  <si>
    <t>ZŠ a MŠ Ohradní objekt MŠ</t>
  </si>
  <si>
    <t>zateplení objektu včetně rekonstrukce střechy PD</t>
  </si>
  <si>
    <t>ZŠ Jílovská</t>
  </si>
  <si>
    <t>Bezbariérové ZŠ</t>
  </si>
  <si>
    <t xml:space="preserve">Pamětní deska </t>
  </si>
  <si>
    <t xml:space="preserve"> workout a senior park</t>
  </si>
  <si>
    <t>pouze vlastní zdroje</t>
  </si>
  <si>
    <t>sportoviště Murgašova, Vzdušná</t>
  </si>
  <si>
    <t>Multifunkční sportovní plocha Na Mlejnku</t>
  </si>
  <si>
    <t>PD</t>
  </si>
  <si>
    <t>rekonstrukce</t>
  </si>
  <si>
    <t>DH V Pláni</t>
  </si>
  <si>
    <t xml:space="preserve">rekonstrukce DH, </t>
  </si>
  <si>
    <t>DH Ružinovská</t>
  </si>
  <si>
    <t xml:space="preserve">Vybudování skateparků a víceúčelových ploch </t>
  </si>
  <si>
    <t>pořízení U ramp a dalších prvků pro skatet a jiné aktivity</t>
  </si>
  <si>
    <t>Vodní hřiště Kapitol</t>
  </si>
  <si>
    <t>vytvoření vodního herního prvku v rámci areálu . Studie, PD</t>
  </si>
  <si>
    <t xml:space="preserve">nákup HP na DH </t>
  </si>
  <si>
    <t>investiční dotace sport</t>
  </si>
  <si>
    <t>investiční dotace na  sport UZ 98</t>
  </si>
  <si>
    <t>únikové schodiště (východy)</t>
  </si>
  <si>
    <t>zateplení bytového objektu  vč. rekonstrukce balkónů</t>
  </si>
  <si>
    <t>M. Cibulková 448</t>
  </si>
  <si>
    <t>BD Na Pankráci 1252</t>
  </si>
  <si>
    <t>zateplení vč. rekonstrukce teras</t>
  </si>
  <si>
    <t>Krchlebská 1888/2</t>
  </si>
  <si>
    <t xml:space="preserve">zateplení domu, </t>
  </si>
  <si>
    <t>Krchlebská 1890/6</t>
  </si>
  <si>
    <t>zateplení domu,</t>
  </si>
  <si>
    <t>BD 5. května 1245/49</t>
  </si>
  <si>
    <t>zateplení domu, PD</t>
  </si>
  <si>
    <t>BD Pikrtova 1316/71</t>
  </si>
  <si>
    <t>rezerva - projektová dokumentace</t>
  </si>
  <si>
    <t xml:space="preserve">rezerva na PD na rekonstrukce, příp. zateplení obj. </t>
  </si>
  <si>
    <t>Hvězdova 1594</t>
  </si>
  <si>
    <t>rozvoj objektu, studie, PD</t>
  </si>
  <si>
    <t>Točitá 1752</t>
  </si>
  <si>
    <t>zateplení objektu, PD</t>
  </si>
  <si>
    <t xml:space="preserve"> regenerace veřejného parkového  prostoru</t>
  </si>
  <si>
    <t>revitalizace Branického náměstí</t>
  </si>
  <si>
    <t>dotace</t>
  </si>
  <si>
    <t>revitalizace parkové plochy DPS Branická</t>
  </si>
  <si>
    <t>Pořízení nového mobiliáře, rekonstrukce cest a záhonu.</t>
  </si>
  <si>
    <t>rekonstrukce vodních prvků</t>
  </si>
  <si>
    <t>Fontány Novodvorská, Na Fidlovačcce, Pujmanové a Centralpark</t>
  </si>
  <si>
    <t>revitalizace parku Na Topolce</t>
  </si>
  <si>
    <t>rekreační zóna - Zátišský potok</t>
  </si>
  <si>
    <t>ÚSS Marie Cibulkové</t>
  </si>
  <si>
    <t>rekonstrukce vnitrobloku</t>
  </si>
  <si>
    <t>chráněné bydlení zpracování studie proveditelnosti a finanční rozvahu</t>
  </si>
  <si>
    <t>Michelská 1 - Domov Sue Ryder</t>
  </si>
  <si>
    <t xml:space="preserve">EPS zákonná povinnost, v návrhu pouze spoluúčast MČ P4 a nezpůsobilé výdaje </t>
  </si>
  <si>
    <t>ÚSS Podolská 208/31</t>
  </si>
  <si>
    <t>rekonstrukce výtahu</t>
  </si>
  <si>
    <t xml:space="preserve">rekonstrukce obj.a oddělení přípojky vody </t>
  </si>
  <si>
    <t>Svatoslavova služebna PČR a MP</t>
  </si>
  <si>
    <t>Jílovská 1148</t>
  </si>
  <si>
    <t xml:space="preserve">rekonstrukce a rozšíření prostor pro dopravní  agendu </t>
  </si>
  <si>
    <t>investiční rezerva - energetická soběstačnost, adaptační opatření</t>
  </si>
  <si>
    <t>investiční rezerva bez účelu</t>
  </si>
  <si>
    <t>RV 2029</t>
  </si>
  <si>
    <t>ZZ Praha 4 - objekty jeslí (DS)</t>
  </si>
  <si>
    <t>Odbor konaceláře starosty</t>
  </si>
  <si>
    <t>3341 - Rozhlas a televize</t>
  </si>
  <si>
    <t>3599 - ostatní činnost ve zdravotnictví</t>
  </si>
  <si>
    <t>4341 - sociální pomoc opsobám v hmotné nouzi a občanům soc. nepřizpůsobivým</t>
  </si>
  <si>
    <t>5311 -Bezpečnost a veřejný pořádek</t>
  </si>
  <si>
    <t>zapojení prostředků na  akce z roku 2023 - Změny režimu parkování Ružinovská a Severní</t>
  </si>
  <si>
    <t>zapojení nevyčerpaných prostředků z rezervy OŠK do rezervy OŠK na mzdy a malování</t>
  </si>
  <si>
    <t>zapojení nevyčerpané rezervy pro zahraniční styky a pomoc</t>
  </si>
  <si>
    <t>zapojení nedokončených investi a nevyčerpané investiční rezervy:</t>
  </si>
  <si>
    <t>MŠ 4Pastelky obj. Kotorská opatření proti přehřívání</t>
  </si>
  <si>
    <t>MŠ V Zápolí - rekonstrukce kotelny</t>
  </si>
  <si>
    <t>MŠ V Zápolí Na Lánech - rekonstrukce kotelny</t>
  </si>
  <si>
    <t>ZŠ U Krčského lesa - nástavba objektu</t>
  </si>
  <si>
    <t>ZŠ Křesomyslova - rekonstrukce sportoviště</t>
  </si>
  <si>
    <t>ZŠ Na Líše - rekonstrukce kuchyně</t>
  </si>
  <si>
    <t>MŠ a ZŠ Kavčí Hory - opatření proti přehřívání</t>
  </si>
  <si>
    <t>MŠ a ZŠ Sdružení - vstupní portál</t>
  </si>
  <si>
    <t>MŠ a ZŠ Sdružení obj. Družstevní ochoz - rekonstrukce kuchyně</t>
  </si>
  <si>
    <t>ZŠ Táborská - rekonstrukce kotelny</t>
  </si>
  <si>
    <t>ZŠ na Chodovci - rekonstrukce kuchyně</t>
  </si>
  <si>
    <t>pamětní deska</t>
  </si>
  <si>
    <t>rekonstrukce povrchů sportovišť</t>
  </si>
  <si>
    <t>DH nám. Kutlvašra - rekonstrukce DH</t>
  </si>
  <si>
    <t>investiční dotace na sport</t>
  </si>
  <si>
    <t>Úpravy prostor pro dětské skupiny</t>
  </si>
  <si>
    <t>Severní I/2 - zateplení bytového objektu</t>
  </si>
  <si>
    <t>M. Cibulkové 448 - zateplení bytového objektu</t>
  </si>
  <si>
    <t>Podolská 208/31 obj. ÚSS - rekonstrukce výtahu</t>
  </si>
  <si>
    <t>nevyčerpaná investiční rezerva rady na projekty energetické soběstačnosti a adaptační opatření</t>
  </si>
  <si>
    <t>zapojení nedokončených investci a nevyčerpaných investičních rezerv:</t>
  </si>
  <si>
    <t>MŠ Alšovy sady - rekonstrukce kuchyně</t>
  </si>
  <si>
    <t>Jílovská obj. ÚSS - rekonstrukce zabezpečení elektro</t>
  </si>
  <si>
    <t>Svatoslavova - služebny - rekonstrukce objektu</t>
  </si>
  <si>
    <t>Jílovská 1148 - rekonstrukce obj. pro agendu dopravy</t>
  </si>
  <si>
    <t>BD Na Pankráci 1252 - zateplení vč. rekonstrukce teras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</si>
</sst>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i/>
      <u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12"/>
      <name val="Arial CE"/>
      <family val="2"/>
      <charset val="238"/>
    </font>
    <font>
      <sz val="12"/>
      <name val="Arial CE"/>
      <family val="2"/>
      <charset val="238"/>
    </font>
    <font>
      <u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2"/>
      <name val="Arial CE"/>
      <family val="2"/>
      <charset val="238"/>
    </font>
    <font>
      <sz val="8"/>
      <name val="Arial"/>
      <family val="2"/>
      <charset val="238"/>
    </font>
    <font>
      <sz val="11"/>
      <name val="Arial CE"/>
      <charset val="238"/>
    </font>
    <font>
      <b/>
      <i/>
      <u/>
      <sz val="11"/>
      <name val="Arial CE"/>
      <charset val="238"/>
    </font>
    <font>
      <b/>
      <sz val="11"/>
      <name val="Arial CE"/>
      <charset val="238"/>
    </font>
    <font>
      <sz val="12"/>
      <name val="Arial CE"/>
      <charset val="238"/>
    </font>
    <font>
      <i/>
      <sz val="12"/>
      <name val="Arial CE"/>
      <charset val="238"/>
    </font>
    <font>
      <b/>
      <i/>
      <sz val="12"/>
      <name val="Arial CE"/>
      <charset val="238"/>
    </font>
    <font>
      <b/>
      <sz val="12"/>
      <name val="Arial CE"/>
      <charset val="238"/>
    </font>
    <font>
      <b/>
      <i/>
      <sz val="11"/>
      <name val="Arial CE"/>
      <charset val="238"/>
    </font>
    <font>
      <i/>
      <u/>
      <sz val="12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Times New Roman"/>
      <family val="1"/>
      <charset val="238"/>
    </font>
    <font>
      <b/>
      <i/>
      <sz val="10"/>
      <name val="Arial CE"/>
      <charset val="238"/>
    </font>
    <font>
      <sz val="8"/>
      <name val="Arial CE"/>
      <charset val="238"/>
    </font>
    <font>
      <b/>
      <sz val="8"/>
      <name val="Times New Roman"/>
      <family val="1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2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2"/>
      <color rgb="FF00B050"/>
      <name val="Times New Roman"/>
      <family val="1"/>
      <charset val="238"/>
    </font>
    <font>
      <i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43" fillId="0" borderId="0"/>
  </cellStyleXfs>
  <cellXfs count="102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2" fillId="0" borderId="21" xfId="0" applyFont="1" applyBorder="1" applyAlignment="1">
      <alignment horizontal="center"/>
    </xf>
    <xf numFmtId="0" fontId="2" fillId="0" borderId="17" xfId="0" applyFont="1" applyBorder="1" applyAlignment="1">
      <alignment horizontal="right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4" fontId="5" fillId="0" borderId="24" xfId="0" applyNumberFormat="1" applyFont="1" applyBorder="1" applyAlignment="1">
      <alignment horizontal="right"/>
    </xf>
    <xf numFmtId="3" fontId="5" fillId="0" borderId="25" xfId="0" applyNumberFormat="1" applyFont="1" applyBorder="1" applyAlignment="1">
      <alignment horizontal="right"/>
    </xf>
    <xf numFmtId="4" fontId="5" fillId="0" borderId="23" xfId="0" applyNumberFormat="1" applyFont="1" applyBorder="1" applyAlignment="1"/>
    <xf numFmtId="4" fontId="5" fillId="0" borderId="23" xfId="0" applyNumberFormat="1" applyFont="1" applyBorder="1" applyAlignment="1">
      <alignment horizontal="right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3" fontId="2" fillId="0" borderId="25" xfId="0" applyNumberFormat="1" applyFont="1" applyBorder="1" applyAlignment="1">
      <alignment horizontal="right"/>
    </xf>
    <xf numFmtId="0" fontId="2" fillId="0" borderId="23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2" fillId="0" borderId="28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4" fontId="2" fillId="0" borderId="29" xfId="0" applyNumberFormat="1" applyFont="1" applyBorder="1" applyAlignment="1">
      <alignment horizontal="right"/>
    </xf>
    <xf numFmtId="3" fontId="2" fillId="0" borderId="30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0" fontId="2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left"/>
    </xf>
    <xf numFmtId="4" fontId="5" fillId="0" borderId="33" xfId="0" applyNumberFormat="1" applyFont="1" applyBorder="1" applyAlignment="1">
      <alignment horizontal="right"/>
    </xf>
    <xf numFmtId="0" fontId="2" fillId="0" borderId="32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4" fontId="2" fillId="0" borderId="35" xfId="0" applyNumberFormat="1" applyFont="1" applyBorder="1" applyAlignment="1">
      <alignment horizontal="right"/>
    </xf>
    <xf numFmtId="0" fontId="2" fillId="0" borderId="36" xfId="0" applyFont="1" applyBorder="1" applyAlignment="1">
      <alignment horizontal="center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4" fontId="6" fillId="0" borderId="39" xfId="0" applyNumberFormat="1" applyFont="1" applyBorder="1" applyAlignment="1">
      <alignment horizontal="right"/>
    </xf>
    <xf numFmtId="0" fontId="2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left"/>
    </xf>
    <xf numFmtId="0" fontId="3" fillId="0" borderId="38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4" fontId="7" fillId="0" borderId="43" xfId="0" applyNumberFormat="1" applyFont="1" applyBorder="1" applyAlignment="1">
      <alignment horizontal="right"/>
    </xf>
    <xf numFmtId="4" fontId="5" fillId="0" borderId="18" xfId="0" applyNumberFormat="1" applyFont="1" applyBorder="1" applyAlignment="1"/>
    <xf numFmtId="0" fontId="4" fillId="0" borderId="18" xfId="0" applyFont="1" applyBorder="1"/>
    <xf numFmtId="0" fontId="8" fillId="0" borderId="32" xfId="0" applyFont="1" applyBorder="1"/>
    <xf numFmtId="4" fontId="5" fillId="0" borderId="33" xfId="0" applyNumberFormat="1" applyFont="1" applyBorder="1"/>
    <xf numFmtId="0" fontId="5" fillId="0" borderId="44" xfId="0" applyFont="1" applyBorder="1"/>
    <xf numFmtId="4" fontId="5" fillId="0" borderId="32" xfId="0" applyNumberFormat="1" applyFont="1" applyBorder="1"/>
    <xf numFmtId="0" fontId="5" fillId="0" borderId="32" xfId="0" applyFont="1" applyBorder="1"/>
    <xf numFmtId="0" fontId="5" fillId="0" borderId="45" xfId="0" applyFont="1" applyBorder="1"/>
    <xf numFmtId="0" fontId="5" fillId="0" borderId="18" xfId="0" applyFont="1" applyBorder="1"/>
    <xf numFmtId="3" fontId="5" fillId="0" borderId="33" xfId="0" applyNumberFormat="1" applyFont="1" applyBorder="1"/>
    <xf numFmtId="3" fontId="5" fillId="0" borderId="44" xfId="0" applyNumberFormat="1" applyFont="1" applyBorder="1"/>
    <xf numFmtId="3" fontId="5" fillId="0" borderId="32" xfId="0" applyNumberFormat="1" applyFont="1" applyBorder="1"/>
    <xf numFmtId="0" fontId="5" fillId="0" borderId="28" xfId="0" applyFont="1" applyBorder="1"/>
    <xf numFmtId="0" fontId="5" fillId="0" borderId="35" xfId="0" applyFont="1" applyBorder="1"/>
    <xf numFmtId="3" fontId="5" fillId="0" borderId="46" xfId="0" applyNumberFormat="1" applyFont="1" applyBorder="1"/>
    <xf numFmtId="3" fontId="5" fillId="0" borderId="47" xfId="0" applyNumberFormat="1" applyFont="1" applyBorder="1"/>
    <xf numFmtId="3" fontId="5" fillId="0" borderId="35" xfId="0" applyNumberFormat="1" applyFont="1" applyBorder="1"/>
    <xf numFmtId="0" fontId="5" fillId="0" borderId="48" xfId="0" applyFont="1" applyBorder="1"/>
    <xf numFmtId="0" fontId="2" fillId="0" borderId="9" xfId="0" applyFont="1" applyBorder="1"/>
    <xf numFmtId="0" fontId="5" fillId="0" borderId="9" xfId="0" applyFont="1" applyBorder="1"/>
    <xf numFmtId="3" fontId="2" fillId="0" borderId="10" xfId="0" applyNumberFormat="1" applyFont="1" applyBorder="1"/>
    <xf numFmtId="3" fontId="2" fillId="0" borderId="11" xfId="0" applyNumberFormat="1" applyFont="1" applyBorder="1"/>
    <xf numFmtId="3" fontId="2" fillId="0" borderId="9" xfId="0" applyNumberFormat="1" applyFont="1" applyBorder="1"/>
    <xf numFmtId="0" fontId="5" fillId="0" borderId="12" xfId="0" applyFont="1" applyBorder="1"/>
    <xf numFmtId="0" fontId="4" fillId="0" borderId="49" xfId="0" applyFont="1" applyBorder="1"/>
    <xf numFmtId="0" fontId="5" fillId="0" borderId="50" xfId="0" applyFont="1" applyBorder="1"/>
    <xf numFmtId="3" fontId="5" fillId="0" borderId="21" xfId="0" applyNumberFormat="1" applyFont="1" applyBorder="1"/>
    <xf numFmtId="3" fontId="5" fillId="0" borderId="17" xfId="0" applyNumberFormat="1" applyFont="1" applyBorder="1"/>
    <xf numFmtId="3" fontId="5" fillId="0" borderId="18" xfId="0" applyNumberFormat="1" applyFont="1" applyBorder="1"/>
    <xf numFmtId="0" fontId="5" fillId="0" borderId="19" xfId="0" applyFont="1" applyBorder="1"/>
    <xf numFmtId="0" fontId="2" fillId="0" borderId="32" xfId="0" applyFont="1" applyBorder="1"/>
    <xf numFmtId="0" fontId="5" fillId="0" borderId="22" xfId="0" applyFont="1" applyBorder="1"/>
    <xf numFmtId="0" fontId="2" fillId="0" borderId="35" xfId="0" applyFont="1" applyBorder="1"/>
    <xf numFmtId="3" fontId="2" fillId="0" borderId="46" xfId="0" applyNumberFormat="1" applyFont="1" applyBorder="1"/>
    <xf numFmtId="3" fontId="2" fillId="0" borderId="47" xfId="0" applyNumberFormat="1" applyFont="1" applyBorder="1"/>
    <xf numFmtId="3" fontId="2" fillId="0" borderId="35" xfId="0" applyNumberFormat="1" applyFont="1" applyBorder="1"/>
    <xf numFmtId="0" fontId="2" fillId="0" borderId="48" xfId="0" applyFont="1" applyBorder="1"/>
    <xf numFmtId="0" fontId="5" fillId="0" borderId="27" xfId="0" applyFont="1" applyBorder="1"/>
    <xf numFmtId="0" fontId="2" fillId="0" borderId="51" xfId="0" applyFont="1" applyBorder="1"/>
    <xf numFmtId="0" fontId="5" fillId="0" borderId="23" xfId="0" applyFont="1" applyBorder="1"/>
    <xf numFmtId="3" fontId="5" fillId="0" borderId="24" xfId="0" applyNumberFormat="1" applyFont="1" applyBorder="1"/>
    <xf numFmtId="3" fontId="5" fillId="0" borderId="25" xfId="0" applyNumberFormat="1" applyFont="1" applyBorder="1"/>
    <xf numFmtId="3" fontId="5" fillId="0" borderId="23" xfId="0" applyNumberFormat="1" applyFont="1" applyBorder="1"/>
    <xf numFmtId="0" fontId="5" fillId="0" borderId="26" xfId="0" applyFont="1" applyBorder="1"/>
    <xf numFmtId="0" fontId="5" fillId="0" borderId="52" xfId="0" applyFont="1" applyBorder="1"/>
    <xf numFmtId="0" fontId="5" fillId="0" borderId="8" xfId="0" applyFont="1" applyBorder="1"/>
    <xf numFmtId="0" fontId="9" fillId="0" borderId="9" xfId="0" applyFont="1" applyBorder="1"/>
    <xf numFmtId="3" fontId="9" fillId="0" borderId="10" xfId="0" applyNumberFormat="1" applyFont="1" applyBorder="1"/>
    <xf numFmtId="3" fontId="9" fillId="0" borderId="11" xfId="0" applyNumberFormat="1" applyFont="1" applyBorder="1"/>
    <xf numFmtId="3" fontId="9" fillId="0" borderId="9" xfId="0" applyNumberFormat="1" applyFont="1" applyBorder="1"/>
    <xf numFmtId="0" fontId="5" fillId="0" borderId="20" xfId="0" applyFont="1" applyBorder="1"/>
    <xf numFmtId="0" fontId="4" fillId="0" borderId="53" xfId="0" applyFont="1" applyBorder="1"/>
    <xf numFmtId="0" fontId="5" fillId="0" borderId="51" xfId="0" applyFont="1" applyBorder="1"/>
    <xf numFmtId="0" fontId="5" fillId="0" borderId="34" xfId="0" applyFont="1" applyBorder="1"/>
    <xf numFmtId="0" fontId="2" fillId="0" borderId="28" xfId="0" applyFont="1" applyBorder="1"/>
    <xf numFmtId="3" fontId="2" fillId="0" borderId="29" xfId="0" applyNumberFormat="1" applyFont="1" applyBorder="1"/>
    <xf numFmtId="3" fontId="2" fillId="0" borderId="30" xfId="0" applyNumberFormat="1" applyFont="1" applyBorder="1"/>
    <xf numFmtId="3" fontId="2" fillId="0" borderId="28" xfId="0" applyNumberFormat="1" applyFont="1" applyBorder="1"/>
    <xf numFmtId="0" fontId="5" fillId="0" borderId="31" xfId="0" applyFont="1" applyBorder="1"/>
    <xf numFmtId="0" fontId="5" fillId="0" borderId="54" xfId="0" applyFont="1" applyBorder="1"/>
    <xf numFmtId="0" fontId="10" fillId="0" borderId="9" xfId="0" applyFont="1" applyBorder="1"/>
    <xf numFmtId="3" fontId="9" fillId="0" borderId="55" xfId="0" applyNumberFormat="1" applyFont="1" applyBorder="1"/>
    <xf numFmtId="3" fontId="9" fillId="0" borderId="38" xfId="0" applyNumberFormat="1" applyFont="1" applyBorder="1"/>
    <xf numFmtId="0" fontId="2" fillId="0" borderId="52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5" fillId="0" borderId="57" xfId="0" applyFont="1" applyBorder="1"/>
    <xf numFmtId="0" fontId="5" fillId="0" borderId="21" xfId="0" applyFont="1" applyBorder="1"/>
    <xf numFmtId="0" fontId="5" fillId="0" borderId="17" xfId="0" applyFont="1" applyBorder="1"/>
    <xf numFmtId="0" fontId="5" fillId="0" borderId="33" xfId="0" applyFont="1" applyBorder="1"/>
    <xf numFmtId="3" fontId="2" fillId="0" borderId="58" xfId="0" applyNumberFormat="1" applyFont="1" applyBorder="1"/>
    <xf numFmtId="3" fontId="9" fillId="0" borderId="59" xfId="0" applyNumberFormat="1" applyFont="1" applyBorder="1"/>
    <xf numFmtId="0" fontId="3" fillId="0" borderId="41" xfId="0" applyFont="1" applyBorder="1"/>
    <xf numFmtId="0" fontId="3" fillId="0" borderId="38" xfId="0" applyFont="1" applyBorder="1"/>
    <xf numFmtId="3" fontId="3" fillId="0" borderId="39" xfId="0" applyNumberFormat="1" applyFont="1" applyBorder="1"/>
    <xf numFmtId="0" fontId="3" fillId="0" borderId="40" xfId="0" applyFont="1" applyBorder="1"/>
    <xf numFmtId="0" fontId="6" fillId="0" borderId="32" xfId="0" applyFont="1" applyBorder="1"/>
    <xf numFmtId="3" fontId="6" fillId="0" borderId="33" xfId="0" applyNumberFormat="1" applyFont="1" applyBorder="1"/>
    <xf numFmtId="3" fontId="6" fillId="0" borderId="44" xfId="0" applyNumberFormat="1" applyFont="1" applyBorder="1"/>
    <xf numFmtId="3" fontId="6" fillId="0" borderId="32" xfId="0" applyNumberFormat="1" applyFont="1" applyBorder="1"/>
    <xf numFmtId="0" fontId="11" fillId="0" borderId="32" xfId="0" applyFont="1" applyBorder="1"/>
    <xf numFmtId="3" fontId="11" fillId="0" borderId="33" xfId="0" applyNumberFormat="1" applyFont="1" applyBorder="1"/>
    <xf numFmtId="0" fontId="6" fillId="0" borderId="23" xfId="0" applyFont="1" applyBorder="1"/>
    <xf numFmtId="3" fontId="6" fillId="0" borderId="24" xfId="0" applyNumberFormat="1" applyFont="1" applyBorder="1"/>
    <xf numFmtId="3" fontId="6" fillId="0" borderId="25" xfId="0" applyNumberFormat="1" applyFont="1" applyBorder="1"/>
    <xf numFmtId="3" fontId="6" fillId="0" borderId="23" xfId="0" applyNumberFormat="1" applyFont="1" applyBorder="1"/>
    <xf numFmtId="0" fontId="6" fillId="0" borderId="9" xfId="0" applyFont="1" applyBorder="1"/>
    <xf numFmtId="3" fontId="6" fillId="0" borderId="10" xfId="0" applyNumberFormat="1" applyFont="1" applyBorder="1"/>
    <xf numFmtId="3" fontId="6" fillId="0" borderId="11" xfId="0" applyNumberFormat="1" applyFont="1" applyBorder="1"/>
    <xf numFmtId="3" fontId="6" fillId="0" borderId="9" xfId="0" applyNumberFormat="1" applyFont="1" applyBorder="1"/>
    <xf numFmtId="0" fontId="0" fillId="0" borderId="60" xfId="0" applyBorder="1"/>
    <xf numFmtId="0" fontId="6" fillId="0" borderId="60" xfId="0" applyFont="1" applyFill="1" applyBorder="1"/>
    <xf numFmtId="0" fontId="0" fillId="0" borderId="0" xfId="0" applyBorder="1"/>
    <xf numFmtId="0" fontId="6" fillId="0" borderId="0" xfId="0" applyFont="1" applyFill="1" applyBorder="1"/>
    <xf numFmtId="164" fontId="13" fillId="0" borderId="25" xfId="0" applyNumberFormat="1" applyFont="1" applyBorder="1" applyAlignment="1">
      <alignment horizontal="right"/>
    </xf>
    <xf numFmtId="4" fontId="2" fillId="0" borderId="21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4" fontId="2" fillId="0" borderId="18" xfId="0" applyNumberFormat="1" applyFont="1" applyBorder="1" applyAlignment="1">
      <alignment horizontal="right"/>
    </xf>
    <xf numFmtId="0" fontId="14" fillId="0" borderId="18" xfId="0" applyFont="1" applyBorder="1" applyAlignment="1">
      <alignment horizontal="left"/>
    </xf>
    <xf numFmtId="3" fontId="2" fillId="0" borderId="44" xfId="0" applyNumberFormat="1" applyFont="1" applyBorder="1" applyAlignment="1">
      <alignment horizontal="center"/>
    </xf>
    <xf numFmtId="4" fontId="2" fillId="0" borderId="32" xfId="0" applyNumberFormat="1" applyFont="1" applyBorder="1" applyAlignment="1">
      <alignment horizontal="right"/>
    </xf>
    <xf numFmtId="0" fontId="2" fillId="0" borderId="45" xfId="0" applyFont="1" applyBorder="1" applyAlignment="1">
      <alignment horizontal="center"/>
    </xf>
    <xf numFmtId="4" fontId="2" fillId="0" borderId="30" xfId="0" applyNumberFormat="1" applyFont="1" applyBorder="1" applyAlignment="1">
      <alignment horizontal="right"/>
    </xf>
    <xf numFmtId="4" fontId="2" fillId="0" borderId="50" xfId="0" applyNumberFormat="1" applyFont="1" applyBorder="1" applyAlignment="1">
      <alignment horizontal="right"/>
    </xf>
    <xf numFmtId="0" fontId="2" fillId="0" borderId="18" xfId="0" applyFont="1" applyBorder="1"/>
    <xf numFmtId="0" fontId="13" fillId="0" borderId="32" xfId="0" applyFont="1" applyBorder="1"/>
    <xf numFmtId="3" fontId="13" fillId="0" borderId="33" xfId="0" applyNumberFormat="1" applyFont="1" applyBorder="1"/>
    <xf numFmtId="3" fontId="13" fillId="0" borderId="44" xfId="0" applyNumberFormat="1" applyFont="1" applyBorder="1"/>
    <xf numFmtId="3" fontId="13" fillId="0" borderId="32" xfId="0" applyNumberFormat="1" applyFont="1" applyBorder="1"/>
    <xf numFmtId="3" fontId="11" fillId="0" borderId="25" xfId="0" applyNumberFormat="1" applyFont="1" applyBorder="1"/>
    <xf numFmtId="3" fontId="11" fillId="0" borderId="23" xfId="0" applyNumberFormat="1" applyFont="1" applyBorder="1"/>
    <xf numFmtId="4" fontId="6" fillId="0" borderId="55" xfId="0" applyNumberFormat="1" applyFont="1" applyBorder="1" applyAlignment="1">
      <alignment horizontal="right"/>
    </xf>
    <xf numFmtId="4" fontId="6" fillId="0" borderId="38" xfId="0" applyNumberFormat="1" applyFont="1" applyBorder="1" applyAlignment="1">
      <alignment horizontal="right"/>
    </xf>
    <xf numFmtId="4" fontId="13" fillId="0" borderId="32" xfId="0" applyNumberFormat="1" applyFont="1" applyBorder="1" applyAlignment="1">
      <alignment horizontal="right"/>
    </xf>
    <xf numFmtId="0" fontId="13" fillId="0" borderId="45" xfId="0" applyFont="1" applyBorder="1" applyAlignment="1">
      <alignment horizontal="center"/>
    </xf>
    <xf numFmtId="0" fontId="13" fillId="0" borderId="45" xfId="0" applyFont="1" applyBorder="1" applyAlignment="1">
      <alignment horizontal="left"/>
    </xf>
    <xf numFmtId="0" fontId="15" fillId="0" borderId="61" xfId="0" applyFont="1" applyBorder="1" applyAlignment="1">
      <alignment horizontal="center"/>
    </xf>
    <xf numFmtId="0" fontId="13" fillId="0" borderId="32" xfId="0" applyFont="1" applyBorder="1" applyAlignment="1">
      <alignment horizontal="left"/>
    </xf>
    <xf numFmtId="4" fontId="13" fillId="0" borderId="33" xfId="0" applyNumberFormat="1" applyFont="1" applyBorder="1" applyAlignment="1">
      <alignment horizontal="right"/>
    </xf>
    <xf numFmtId="0" fontId="2" fillId="0" borderId="62" xfId="0" applyFont="1" applyBorder="1" applyAlignment="1">
      <alignment horizontal="left"/>
    </xf>
    <xf numFmtId="0" fontId="2" fillId="0" borderId="50" xfId="0" applyFont="1" applyBorder="1" applyAlignment="1">
      <alignment horizontal="left"/>
    </xf>
    <xf numFmtId="0" fontId="5" fillId="0" borderId="35" xfId="0" applyFont="1" applyBorder="1" applyAlignment="1">
      <alignment horizontal="left"/>
    </xf>
    <xf numFmtId="0" fontId="14" fillId="0" borderId="28" xfId="0" applyFont="1" applyBorder="1" applyAlignment="1">
      <alignment horizontal="left"/>
    </xf>
    <xf numFmtId="0" fontId="13" fillId="0" borderId="35" xfId="0" applyFont="1" applyBorder="1" applyAlignment="1">
      <alignment horizontal="left"/>
    </xf>
    <xf numFmtId="4" fontId="13" fillId="0" borderId="46" xfId="0" applyNumberFormat="1" applyFont="1" applyBorder="1" applyAlignment="1">
      <alignment horizontal="right"/>
    </xf>
    <xf numFmtId="3" fontId="13" fillId="0" borderId="47" xfId="0" applyNumberFormat="1" applyFont="1" applyBorder="1" applyAlignment="1">
      <alignment horizontal="right"/>
    </xf>
    <xf numFmtId="4" fontId="13" fillId="0" borderId="35" xfId="0" applyNumberFormat="1" applyFont="1" applyBorder="1" applyAlignment="1">
      <alignment horizontal="right"/>
    </xf>
    <xf numFmtId="0" fontId="13" fillId="0" borderId="48" xfId="0" applyFont="1" applyBorder="1" applyAlignment="1">
      <alignment horizontal="center"/>
    </xf>
    <xf numFmtId="4" fontId="5" fillId="0" borderId="46" xfId="0" applyNumberFormat="1" applyFont="1" applyBorder="1" applyAlignment="1">
      <alignment horizontal="right"/>
    </xf>
    <xf numFmtId="3" fontId="5" fillId="0" borderId="47" xfId="0" applyNumberFormat="1" applyFont="1" applyBorder="1" applyAlignment="1">
      <alignment horizontal="right"/>
    </xf>
    <xf numFmtId="4" fontId="5" fillId="0" borderId="35" xfId="0" applyNumberFormat="1" applyFont="1" applyBorder="1" applyAlignment="1"/>
    <xf numFmtId="0" fontId="2" fillId="0" borderId="35" xfId="0" applyFont="1" applyBorder="1" applyAlignment="1">
      <alignment horizontal="center"/>
    </xf>
    <xf numFmtId="0" fontId="5" fillId="0" borderId="48" xfId="0" applyFont="1" applyBorder="1" applyAlignment="1">
      <alignment horizontal="left"/>
    </xf>
    <xf numFmtId="4" fontId="5" fillId="0" borderId="35" xfId="0" applyNumberFormat="1" applyFont="1" applyBorder="1" applyAlignment="1">
      <alignment horizontal="right"/>
    </xf>
    <xf numFmtId="3" fontId="2" fillId="0" borderId="44" xfId="0" applyNumberFormat="1" applyFont="1" applyBorder="1" applyAlignment="1">
      <alignment horizontal="right"/>
    </xf>
    <xf numFmtId="3" fontId="13" fillId="0" borderId="44" xfId="0" applyNumberFormat="1" applyFont="1" applyBorder="1" applyAlignment="1">
      <alignment horizontal="right"/>
    </xf>
    <xf numFmtId="3" fontId="11" fillId="0" borderId="63" xfId="0" applyNumberFormat="1" applyFont="1" applyBorder="1"/>
    <xf numFmtId="4" fontId="2" fillId="0" borderId="64" xfId="0" applyNumberFormat="1" applyFont="1" applyBorder="1" applyAlignment="1">
      <alignment horizontal="right"/>
    </xf>
    <xf numFmtId="4" fontId="2" fillId="0" borderId="65" xfId="0" applyNumberFormat="1" applyFont="1" applyBorder="1" applyAlignment="1">
      <alignment horizontal="right"/>
    </xf>
    <xf numFmtId="0" fontId="2" fillId="0" borderId="32" xfId="0" applyFont="1" applyBorder="1" applyAlignment="1">
      <alignment horizontal="left"/>
    </xf>
    <xf numFmtId="4" fontId="2" fillId="0" borderId="33" xfId="0" applyNumberFormat="1" applyFont="1" applyBorder="1" applyAlignment="1">
      <alignment horizontal="right"/>
    </xf>
    <xf numFmtId="0" fontId="4" fillId="0" borderId="66" xfId="0" applyFont="1" applyBorder="1" applyAlignment="1">
      <alignment horizontal="left"/>
    </xf>
    <xf numFmtId="0" fontId="5" fillId="0" borderId="66" xfId="0" applyFont="1" applyBorder="1" applyAlignment="1">
      <alignment horizontal="left"/>
    </xf>
    <xf numFmtId="4" fontId="5" fillId="0" borderId="67" xfId="0" applyNumberFormat="1" applyFont="1" applyBorder="1" applyAlignment="1">
      <alignment horizontal="right"/>
    </xf>
    <xf numFmtId="3" fontId="2" fillId="0" borderId="68" xfId="0" applyNumberFormat="1" applyFont="1" applyBorder="1" applyAlignment="1">
      <alignment horizontal="center"/>
    </xf>
    <xf numFmtId="4" fontId="2" fillId="0" borderId="66" xfId="0" applyNumberFormat="1" applyFont="1" applyBorder="1" applyAlignment="1">
      <alignment horizontal="right"/>
    </xf>
    <xf numFmtId="0" fontId="2" fillId="0" borderId="66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15" fillId="0" borderId="32" xfId="0" applyFont="1" applyBorder="1"/>
    <xf numFmtId="0" fontId="5" fillId="0" borderId="1" xfId="0" applyFont="1" applyBorder="1"/>
    <xf numFmtId="0" fontId="15" fillId="0" borderId="19" xfId="0" applyFont="1" applyBorder="1" applyAlignment="1">
      <alignment horizontal="left"/>
    </xf>
    <xf numFmtId="0" fontId="2" fillId="0" borderId="70" xfId="0" applyFont="1" applyBorder="1" applyAlignment="1">
      <alignment horizontal="center"/>
    </xf>
    <xf numFmtId="0" fontId="15" fillId="0" borderId="32" xfId="0" applyFont="1" applyBorder="1" applyAlignment="1">
      <alignment horizontal="left"/>
    </xf>
    <xf numFmtId="0" fontId="9" fillId="0" borderId="28" xfId="0" applyFont="1" applyBorder="1"/>
    <xf numFmtId="0" fontId="10" fillId="0" borderId="28" xfId="0" applyFont="1" applyBorder="1"/>
    <xf numFmtId="3" fontId="9" fillId="0" borderId="29" xfId="0" applyNumberFormat="1" applyFont="1" applyBorder="1"/>
    <xf numFmtId="3" fontId="9" fillId="0" borderId="30" xfId="0" applyNumberFormat="1" applyFont="1" applyBorder="1"/>
    <xf numFmtId="3" fontId="9" fillId="0" borderId="28" xfId="0" applyNumberFormat="1" applyFont="1" applyBorder="1"/>
    <xf numFmtId="0" fontId="2" fillId="0" borderId="71" xfId="0" applyFont="1" applyBorder="1" applyAlignment="1">
      <alignment horizontal="center"/>
    </xf>
    <xf numFmtId="0" fontId="5" fillId="0" borderId="72" xfId="0" applyFont="1" applyBorder="1"/>
    <xf numFmtId="3" fontId="5" fillId="0" borderId="73" xfId="0" applyNumberFormat="1" applyFont="1" applyBorder="1"/>
    <xf numFmtId="3" fontId="5" fillId="0" borderId="74" xfId="0" applyNumberFormat="1" applyFont="1" applyBorder="1"/>
    <xf numFmtId="3" fontId="5" fillId="0" borderId="72" xfId="0" applyNumberFormat="1" applyFont="1" applyBorder="1"/>
    <xf numFmtId="0" fontId="5" fillId="0" borderId="75" xfId="0" applyFont="1" applyBorder="1"/>
    <xf numFmtId="3" fontId="3" fillId="0" borderId="55" xfId="0" applyNumberFormat="1" applyFont="1" applyBorder="1"/>
    <xf numFmtId="3" fontId="3" fillId="0" borderId="38" xfId="0" applyNumberFormat="1" applyFont="1" applyBorder="1"/>
    <xf numFmtId="0" fontId="15" fillId="0" borderId="18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6" fillId="0" borderId="76" xfId="0" applyFont="1" applyBorder="1" applyAlignment="1">
      <alignment horizontal="left"/>
    </xf>
    <xf numFmtId="0" fontId="6" fillId="0" borderId="77" xfId="0" applyFont="1" applyBorder="1" applyAlignment="1">
      <alignment horizontal="left"/>
    </xf>
    <xf numFmtId="0" fontId="15" fillId="0" borderId="59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0" borderId="78" xfId="0" applyFont="1" applyBorder="1" applyAlignment="1">
      <alignment horizontal="left"/>
    </xf>
    <xf numFmtId="0" fontId="2" fillId="0" borderId="7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80" xfId="0" applyFont="1" applyBorder="1" applyAlignment="1">
      <alignment horizontal="center"/>
    </xf>
    <xf numFmtId="0" fontId="6" fillId="0" borderId="5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59" xfId="0" applyFont="1" applyBorder="1" applyAlignment="1">
      <alignment horizontal="left"/>
    </xf>
    <xf numFmtId="0" fontId="18" fillId="0" borderId="59" xfId="0" applyFont="1" applyBorder="1" applyAlignment="1">
      <alignment horizontal="left"/>
    </xf>
    <xf numFmtId="0" fontId="18" fillId="0" borderId="76" xfId="0" applyFont="1" applyBorder="1" applyAlignment="1">
      <alignment horizontal="left"/>
    </xf>
    <xf numFmtId="0" fontId="7" fillId="0" borderId="7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5" fillId="0" borderId="14" xfId="0" applyFont="1" applyBorder="1"/>
    <xf numFmtId="0" fontId="18" fillId="0" borderId="9" xfId="0" applyFont="1" applyBorder="1" applyAlignment="1">
      <alignment horizontal="left"/>
    </xf>
    <xf numFmtId="0" fontId="15" fillId="0" borderId="9" xfId="0" applyFont="1" applyBorder="1"/>
    <xf numFmtId="3" fontId="15" fillId="0" borderId="10" xfId="0" applyNumberFormat="1" applyFont="1" applyBorder="1"/>
    <xf numFmtId="0" fontId="5" fillId="0" borderId="79" xfId="0" applyFont="1" applyBorder="1"/>
    <xf numFmtId="3" fontId="19" fillId="0" borderId="81" xfId="0" applyNumberFormat="1" applyFont="1" applyBorder="1"/>
    <xf numFmtId="0" fontId="5" fillId="0" borderId="76" xfId="0" applyFont="1" applyBorder="1"/>
    <xf numFmtId="3" fontId="5" fillId="0" borderId="82" xfId="0" applyNumberFormat="1" applyFont="1" applyBorder="1"/>
    <xf numFmtId="0" fontId="2" fillId="0" borderId="83" xfId="0" applyFont="1" applyBorder="1" applyAlignment="1">
      <alignment horizontal="center"/>
    </xf>
    <xf numFmtId="0" fontId="18" fillId="0" borderId="78" xfId="0" applyFont="1" applyBorder="1" applyAlignment="1">
      <alignment horizontal="left"/>
    </xf>
    <xf numFmtId="0" fontId="3" fillId="0" borderId="83" xfId="0" applyFont="1" applyBorder="1" applyAlignment="1">
      <alignment horizontal="left"/>
    </xf>
    <xf numFmtId="0" fontId="5" fillId="0" borderId="77" xfId="0" applyFont="1" applyBorder="1"/>
    <xf numFmtId="0" fontId="18" fillId="0" borderId="76" xfId="0" applyFont="1" applyBorder="1"/>
    <xf numFmtId="0" fontId="21" fillId="0" borderId="77" xfId="0" applyFont="1" applyBorder="1"/>
    <xf numFmtId="0" fontId="20" fillId="0" borderId="59" xfId="0" applyFont="1" applyBorder="1"/>
    <xf numFmtId="0" fontId="5" fillId="0" borderId="71" xfId="0" applyFont="1" applyBorder="1"/>
    <xf numFmtId="0" fontId="2" fillId="0" borderId="72" xfId="0" applyFont="1" applyBorder="1"/>
    <xf numFmtId="3" fontId="2" fillId="0" borderId="73" xfId="0" applyNumberFormat="1" applyFont="1" applyBorder="1"/>
    <xf numFmtId="3" fontId="2" fillId="0" borderId="74" xfId="0" applyNumberFormat="1" applyFont="1" applyBorder="1"/>
    <xf numFmtId="3" fontId="2" fillId="0" borderId="72" xfId="0" applyNumberFormat="1" applyFont="1" applyBorder="1"/>
    <xf numFmtId="3" fontId="15" fillId="0" borderId="11" xfId="0" applyNumberFormat="1" applyFont="1" applyBorder="1"/>
    <xf numFmtId="3" fontId="15" fillId="0" borderId="9" xfId="0" applyNumberFormat="1" applyFont="1" applyBorder="1"/>
    <xf numFmtId="0" fontId="18" fillId="0" borderId="77" xfId="0" applyFont="1" applyBorder="1" applyAlignment="1">
      <alignment horizontal="left"/>
    </xf>
    <xf numFmtId="0" fontId="2" fillId="0" borderId="14" xfId="0" applyFont="1" applyBorder="1"/>
    <xf numFmtId="3" fontId="2" fillId="0" borderId="81" xfId="0" applyNumberFormat="1" applyFont="1" applyBorder="1"/>
    <xf numFmtId="3" fontId="2" fillId="0" borderId="84" xfId="0" applyNumberFormat="1" applyFont="1" applyBorder="1"/>
    <xf numFmtId="3" fontId="2" fillId="0" borderId="14" xfId="0" applyNumberFormat="1" applyFont="1" applyBorder="1"/>
    <xf numFmtId="3" fontId="9" fillId="0" borderId="84" xfId="0" applyNumberFormat="1" applyFont="1" applyBorder="1"/>
    <xf numFmtId="0" fontId="13" fillId="0" borderId="23" xfId="0" applyFont="1" applyBorder="1" applyAlignment="1">
      <alignment horizontal="left"/>
    </xf>
    <xf numFmtId="0" fontId="13" fillId="0" borderId="26" xfId="0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" fontId="2" fillId="0" borderId="14" xfId="0" applyNumberFormat="1" applyFont="1" applyBorder="1" applyAlignment="1">
      <alignment horizontal="right"/>
    </xf>
    <xf numFmtId="0" fontId="2" fillId="0" borderId="85" xfId="0" applyFont="1" applyBorder="1" applyAlignment="1">
      <alignment horizontal="center"/>
    </xf>
    <xf numFmtId="3" fontId="15" fillId="0" borderId="72" xfId="0" applyNumberFormat="1" applyFont="1" applyBorder="1"/>
    <xf numFmtId="3" fontId="19" fillId="0" borderId="84" xfId="0" applyNumberFormat="1" applyFont="1" applyBorder="1"/>
    <xf numFmtId="3" fontId="19" fillId="0" borderId="14" xfId="0" applyNumberFormat="1" applyFont="1" applyBorder="1"/>
    <xf numFmtId="0" fontId="2" fillId="0" borderId="86" xfId="0" applyFont="1" applyBorder="1" applyAlignment="1">
      <alignment horizontal="center"/>
    </xf>
    <xf numFmtId="0" fontId="7" fillId="0" borderId="15" xfId="0" applyFont="1" applyBorder="1" applyAlignment="1">
      <alignment horizontal="left"/>
    </xf>
    <xf numFmtId="4" fontId="7" fillId="0" borderId="86" xfId="0" applyNumberFormat="1" applyFont="1" applyBorder="1" applyAlignment="1">
      <alignment horizontal="right"/>
    </xf>
    <xf numFmtId="4" fontId="5" fillId="0" borderId="86" xfId="0" applyNumberFormat="1" applyFont="1" applyBorder="1" applyAlignment="1"/>
    <xf numFmtId="0" fontId="2" fillId="0" borderId="48" xfId="0" applyFont="1" applyBorder="1" applyAlignment="1">
      <alignment horizontal="center"/>
    </xf>
    <xf numFmtId="0" fontId="20" fillId="0" borderId="87" xfId="0" applyFont="1" applyBorder="1" applyAlignment="1">
      <alignment horizontal="left"/>
    </xf>
    <xf numFmtId="0" fontId="2" fillId="0" borderId="88" xfId="0" applyFont="1" applyBorder="1" applyAlignment="1">
      <alignment horizontal="center"/>
    </xf>
    <xf numFmtId="0" fontId="2" fillId="0" borderId="89" xfId="0" applyFont="1" applyBorder="1" applyAlignment="1">
      <alignment horizontal="center"/>
    </xf>
    <xf numFmtId="0" fontId="13" fillId="0" borderId="88" xfId="0" applyFont="1" applyBorder="1" applyAlignment="1">
      <alignment horizontal="left"/>
    </xf>
    <xf numFmtId="0" fontId="13" fillId="0" borderId="89" xfId="0" applyFont="1" applyBorder="1" applyAlignment="1">
      <alignment horizontal="left"/>
    </xf>
    <xf numFmtId="0" fontId="15" fillId="0" borderId="89" xfId="0" applyFont="1" applyBorder="1" applyAlignment="1">
      <alignment horizontal="right"/>
    </xf>
    <xf numFmtId="0" fontId="13" fillId="0" borderId="89" xfId="0" applyFont="1" applyBorder="1" applyAlignment="1">
      <alignment horizontal="center"/>
    </xf>
    <xf numFmtId="0" fontId="5" fillId="0" borderId="77" xfId="0" applyFont="1" applyBorder="1" applyAlignment="1">
      <alignment horizontal="left"/>
    </xf>
    <xf numFmtId="4" fontId="5" fillId="0" borderId="89" xfId="0" applyNumberFormat="1" applyFont="1" applyBorder="1" applyAlignment="1">
      <alignment horizontal="right"/>
    </xf>
    <xf numFmtId="3" fontId="2" fillId="0" borderId="89" xfId="0" applyNumberFormat="1" applyFont="1" applyBorder="1" applyAlignment="1">
      <alignment horizontal="center"/>
    </xf>
    <xf numFmtId="4" fontId="2" fillId="0" borderId="89" xfId="0" applyNumberFormat="1" applyFont="1" applyBorder="1" applyAlignment="1">
      <alignment horizontal="right"/>
    </xf>
    <xf numFmtId="4" fontId="7" fillId="0" borderId="89" xfId="0" applyNumberFormat="1" applyFont="1" applyBorder="1" applyAlignment="1">
      <alignment horizontal="right"/>
    </xf>
    <xf numFmtId="4" fontId="5" fillId="0" borderId="89" xfId="0" applyNumberFormat="1" applyFont="1" applyBorder="1" applyAlignment="1"/>
    <xf numFmtId="3" fontId="5" fillId="0" borderId="90" xfId="0" applyNumberFormat="1" applyFont="1" applyBorder="1"/>
    <xf numFmtId="3" fontId="5" fillId="0" borderId="76" xfId="0" applyNumberFormat="1" applyFont="1" applyBorder="1"/>
    <xf numFmtId="0" fontId="5" fillId="0" borderId="88" xfId="0" applyFont="1" applyBorder="1"/>
    <xf numFmtId="0" fontId="5" fillId="0" borderId="89" xfId="0" applyFont="1" applyBorder="1"/>
    <xf numFmtId="3" fontId="5" fillId="0" borderId="89" xfId="0" applyNumberFormat="1" applyFont="1" applyBorder="1"/>
    <xf numFmtId="0" fontId="3" fillId="0" borderId="27" xfId="0" applyFont="1" applyBorder="1" applyAlignment="1">
      <alignment horizontal="left"/>
    </xf>
    <xf numFmtId="0" fontId="3" fillId="0" borderId="22" xfId="0" applyFont="1" applyBorder="1" applyAlignment="1">
      <alignment horizontal="left"/>
    </xf>
    <xf numFmtId="4" fontId="17" fillId="0" borderId="89" xfId="0" applyNumberFormat="1" applyFont="1" applyBorder="1"/>
    <xf numFmtId="4" fontId="5" fillId="0" borderId="89" xfId="0" applyNumberFormat="1" applyFont="1" applyBorder="1"/>
    <xf numFmtId="3" fontId="15" fillId="0" borderId="74" xfId="0" applyNumberFormat="1" applyFont="1" applyBorder="1"/>
    <xf numFmtId="0" fontId="20" fillId="0" borderId="89" xfId="0" applyFont="1" applyBorder="1" applyAlignment="1">
      <alignment horizontal="center"/>
    </xf>
    <xf numFmtId="0" fontId="3" fillId="0" borderId="88" xfId="0" applyFont="1" applyBorder="1"/>
    <xf numFmtId="3" fontId="18" fillId="0" borderId="82" xfId="0" applyNumberFormat="1" applyFont="1" applyBorder="1"/>
    <xf numFmtId="3" fontId="18" fillId="0" borderId="90" xfId="0" applyNumberFormat="1" applyFont="1" applyBorder="1"/>
    <xf numFmtId="3" fontId="18" fillId="0" borderId="76" xfId="0" applyNumberFormat="1" applyFont="1" applyBorder="1"/>
    <xf numFmtId="0" fontId="2" fillId="0" borderId="91" xfId="0" applyFont="1" applyBorder="1" applyAlignment="1">
      <alignment horizontal="center"/>
    </xf>
    <xf numFmtId="0" fontId="2" fillId="0" borderId="91" xfId="0" applyFont="1" applyBorder="1" applyAlignment="1">
      <alignment horizontal="right"/>
    </xf>
    <xf numFmtId="4" fontId="5" fillId="0" borderId="91" xfId="0" applyNumberFormat="1" applyFont="1" applyBorder="1" applyAlignment="1">
      <alignment horizontal="right"/>
    </xf>
    <xf numFmtId="3" fontId="2" fillId="0" borderId="91" xfId="0" applyNumberFormat="1" applyFont="1" applyBorder="1" applyAlignment="1">
      <alignment horizontal="center"/>
    </xf>
    <xf numFmtId="4" fontId="2" fillId="0" borderId="91" xfId="0" applyNumberFormat="1" applyFont="1" applyBorder="1" applyAlignment="1">
      <alignment horizontal="right"/>
    </xf>
    <xf numFmtId="0" fontId="18" fillId="0" borderId="87" xfId="0" applyFont="1" applyBorder="1" applyAlignment="1">
      <alignment horizontal="left"/>
    </xf>
    <xf numFmtId="4" fontId="7" fillId="0" borderId="91" xfId="0" applyNumberFormat="1" applyFont="1" applyBorder="1" applyAlignment="1">
      <alignment horizontal="right"/>
    </xf>
    <xf numFmtId="4" fontId="5" fillId="0" borderId="91" xfId="0" applyNumberFormat="1" applyFont="1" applyBorder="1" applyAlignment="1"/>
    <xf numFmtId="0" fontId="20" fillId="0" borderId="87" xfId="0" applyFont="1" applyBorder="1"/>
    <xf numFmtId="3" fontId="5" fillId="0" borderId="91" xfId="0" applyNumberFormat="1" applyFont="1" applyBorder="1"/>
    <xf numFmtId="0" fontId="2" fillId="0" borderId="92" xfId="0" applyFont="1" applyBorder="1" applyAlignment="1">
      <alignment horizontal="center"/>
    </xf>
    <xf numFmtId="3" fontId="19" fillId="0" borderId="10" xfId="0" applyNumberFormat="1" applyFont="1" applyBorder="1"/>
    <xf numFmtId="4" fontId="5" fillId="0" borderId="91" xfId="0" applyNumberFormat="1" applyFont="1" applyBorder="1"/>
    <xf numFmtId="0" fontId="5" fillId="0" borderId="91" xfId="0" applyFont="1" applyBorder="1"/>
    <xf numFmtId="0" fontId="2" fillId="0" borderId="93" xfId="0" applyFont="1" applyBorder="1" applyAlignment="1">
      <alignment horizontal="left"/>
    </xf>
    <xf numFmtId="0" fontId="20" fillId="0" borderId="78" xfId="0" applyFont="1" applyBorder="1"/>
    <xf numFmtId="0" fontId="18" fillId="0" borderId="94" xfId="0" applyFont="1" applyBorder="1"/>
    <xf numFmtId="0" fontId="3" fillId="0" borderId="95" xfId="0" applyFont="1" applyBorder="1"/>
    <xf numFmtId="3" fontId="7" fillId="0" borderId="32" xfId="0" applyNumberFormat="1" applyFont="1" applyBorder="1"/>
    <xf numFmtId="0" fontId="2" fillId="0" borderId="35" xfId="0" applyFont="1" applyBorder="1" applyAlignment="1">
      <alignment horizontal="left"/>
    </xf>
    <xf numFmtId="3" fontId="13" fillId="0" borderId="23" xfId="0" applyNumberFormat="1" applyFont="1" applyBorder="1" applyAlignment="1">
      <alignment horizontal="right"/>
    </xf>
    <xf numFmtId="3" fontId="2" fillId="0" borderId="23" xfId="0" applyNumberFormat="1" applyFont="1" applyBorder="1" applyAlignment="1">
      <alignment horizontal="right"/>
    </xf>
    <xf numFmtId="3" fontId="2" fillId="0" borderId="32" xfId="0" applyNumberFormat="1" applyFont="1" applyBorder="1" applyAlignment="1">
      <alignment horizontal="right"/>
    </xf>
    <xf numFmtId="3" fontId="5" fillId="0" borderId="24" xfId="0" applyNumberFormat="1" applyFont="1" applyBorder="1" applyAlignment="1">
      <alignment horizontal="right"/>
    </xf>
    <xf numFmtId="3" fontId="5" fillId="0" borderId="23" xfId="0" applyNumberFormat="1" applyFont="1" applyBorder="1" applyAlignment="1"/>
    <xf numFmtId="3" fontId="13" fillId="0" borderId="25" xfId="0" applyNumberFormat="1" applyFont="1" applyBorder="1" applyAlignment="1">
      <alignment horizontal="right"/>
    </xf>
    <xf numFmtId="3" fontId="15" fillId="0" borderId="10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9" xfId="0" applyNumberFormat="1" applyFont="1" applyBorder="1" applyAlignment="1">
      <alignment horizontal="right"/>
    </xf>
    <xf numFmtId="3" fontId="2" fillId="0" borderId="81" xfId="0" applyNumberFormat="1" applyFont="1" applyBorder="1" applyAlignment="1">
      <alignment horizontal="right"/>
    </xf>
    <xf numFmtId="3" fontId="2" fillId="0" borderId="84" xfId="0" applyNumberFormat="1" applyFont="1" applyBorder="1" applyAlignment="1">
      <alignment horizontal="right"/>
    </xf>
    <xf numFmtId="3" fontId="2" fillId="0" borderId="14" xfId="0" applyNumberFormat="1" applyFont="1" applyBorder="1" applyAlignment="1">
      <alignment horizontal="right"/>
    </xf>
    <xf numFmtId="3" fontId="5" fillId="0" borderId="33" xfId="0" applyNumberFormat="1" applyFont="1" applyBorder="1" applyAlignment="1">
      <alignment horizontal="right"/>
    </xf>
    <xf numFmtId="3" fontId="13" fillId="0" borderId="32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7" fillId="0" borderId="96" xfId="0" applyNumberFormat="1" applyFont="1" applyBorder="1" applyAlignment="1">
      <alignment horizontal="right"/>
    </xf>
    <xf numFmtId="3" fontId="2" fillId="0" borderId="25" xfId="0" applyNumberFormat="1" applyFont="1" applyBorder="1" applyAlignment="1">
      <alignment horizontal="center"/>
    </xf>
    <xf numFmtId="3" fontId="7" fillId="0" borderId="97" xfId="0" applyNumberFormat="1" applyFont="1" applyBorder="1" applyAlignment="1">
      <alignment horizontal="right"/>
    </xf>
    <xf numFmtId="3" fontId="5" fillId="0" borderId="32" xfId="0" applyNumberFormat="1" applyFont="1" applyBorder="1" applyAlignment="1"/>
    <xf numFmtId="3" fontId="5" fillId="0" borderId="96" xfId="0" applyNumberFormat="1" applyFont="1" applyBorder="1" applyAlignment="1">
      <alignment horizontal="right"/>
    </xf>
    <xf numFmtId="3" fontId="2" fillId="0" borderId="98" xfId="0" applyNumberFormat="1" applyFont="1" applyBorder="1" applyAlignment="1">
      <alignment horizontal="right"/>
    </xf>
    <xf numFmtId="3" fontId="2" fillId="0" borderId="47" xfId="0" applyNumberFormat="1" applyFont="1" applyBorder="1" applyAlignment="1">
      <alignment horizontal="right"/>
    </xf>
    <xf numFmtId="3" fontId="2" fillId="0" borderId="35" xfId="0" applyNumberFormat="1" applyFont="1" applyBorder="1" applyAlignment="1">
      <alignment horizontal="right"/>
    </xf>
    <xf numFmtId="3" fontId="6" fillId="0" borderId="74" xfId="0" applyNumberFormat="1" applyFont="1" applyBorder="1"/>
    <xf numFmtId="3" fontId="6" fillId="0" borderId="72" xfId="0" applyNumberFormat="1" applyFont="1" applyBorder="1"/>
    <xf numFmtId="3" fontId="6" fillId="0" borderId="14" xfId="0" applyNumberFormat="1" applyFont="1" applyBorder="1"/>
    <xf numFmtId="0" fontId="18" fillId="0" borderId="86" xfId="0" applyFont="1" applyBorder="1" applyAlignment="1">
      <alignment horizontal="left"/>
    </xf>
    <xf numFmtId="0" fontId="16" fillId="0" borderId="13" xfId="0" applyFont="1" applyBorder="1"/>
    <xf numFmtId="0" fontId="5" fillId="0" borderId="95" xfId="0" applyFont="1" applyBorder="1"/>
    <xf numFmtId="0" fontId="15" fillId="0" borderId="23" xfId="0" applyFont="1" applyBorder="1"/>
    <xf numFmtId="3" fontId="15" fillId="0" borderId="24" xfId="0" applyNumberFormat="1" applyFont="1" applyBorder="1"/>
    <xf numFmtId="3" fontId="15" fillId="0" borderId="25" xfId="0" applyNumberFormat="1" applyFont="1" applyBorder="1"/>
    <xf numFmtId="3" fontId="15" fillId="0" borderId="23" xfId="0" applyNumberFormat="1" applyFont="1" applyBorder="1"/>
    <xf numFmtId="0" fontId="3" fillId="0" borderId="61" xfId="0" applyFont="1" applyBorder="1" applyAlignment="1">
      <alignment horizontal="left"/>
    </xf>
    <xf numFmtId="3" fontId="7" fillId="0" borderId="23" xfId="0" applyNumberFormat="1" applyFont="1" applyBorder="1"/>
    <xf numFmtId="0" fontId="5" fillId="0" borderId="63" xfId="0" applyFont="1" applyBorder="1"/>
    <xf numFmtId="0" fontId="5" fillId="0" borderId="99" xfId="0" applyFont="1" applyBorder="1"/>
    <xf numFmtId="0" fontId="15" fillId="0" borderId="59" xfId="0" applyFont="1" applyBorder="1"/>
    <xf numFmtId="0" fontId="20" fillId="0" borderId="91" xfId="0" applyFont="1" applyBorder="1"/>
    <xf numFmtId="0" fontId="13" fillId="0" borderId="99" xfId="0" applyFont="1" applyBorder="1"/>
    <xf numFmtId="0" fontId="18" fillId="0" borderId="66" xfId="0" applyFont="1" applyBorder="1" applyAlignment="1">
      <alignment horizontal="left"/>
    </xf>
    <xf numFmtId="3" fontId="5" fillId="0" borderId="96" xfId="0" applyNumberFormat="1" applyFont="1" applyBorder="1"/>
    <xf numFmtId="3" fontId="5" fillId="0" borderId="97" xfId="0" applyNumberFormat="1" applyFont="1" applyBorder="1"/>
    <xf numFmtId="0" fontId="2" fillId="0" borderId="59" xfId="0" applyFont="1" applyBorder="1" applyAlignment="1">
      <alignment horizontal="center"/>
    </xf>
    <xf numFmtId="0" fontId="20" fillId="0" borderId="23" xfId="0" applyFont="1" applyBorder="1"/>
    <xf numFmtId="3" fontId="2" fillId="0" borderId="72" xfId="0" applyNumberFormat="1" applyFont="1" applyBorder="1" applyAlignment="1">
      <alignment horizontal="right"/>
    </xf>
    <xf numFmtId="3" fontId="19" fillId="0" borderId="11" xfId="0" applyNumberFormat="1" applyFont="1" applyBorder="1"/>
    <xf numFmtId="3" fontId="19" fillId="0" borderId="9" xfId="0" applyNumberFormat="1" applyFont="1" applyBorder="1"/>
    <xf numFmtId="4" fontId="2" fillId="0" borderId="59" xfId="0" applyNumberFormat="1" applyFont="1" applyBorder="1" applyAlignment="1">
      <alignment horizontal="right"/>
    </xf>
    <xf numFmtId="4" fontId="6" fillId="0" borderId="59" xfId="0" applyNumberFormat="1" applyFont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0" fontId="5" fillId="0" borderId="92" xfId="0" applyFont="1" applyBorder="1"/>
    <xf numFmtId="0" fontId="2" fillId="0" borderId="100" xfId="0" applyFont="1" applyBorder="1" applyAlignment="1">
      <alignment horizontal="center"/>
    </xf>
    <xf numFmtId="0" fontId="15" fillId="0" borderId="28" xfId="0" applyFont="1" applyBorder="1"/>
    <xf numFmtId="3" fontId="15" fillId="0" borderId="28" xfId="0" applyNumberFormat="1" applyFont="1" applyBorder="1"/>
    <xf numFmtId="3" fontId="5" fillId="0" borderId="28" xfId="0" applyNumberFormat="1" applyFont="1" applyBorder="1"/>
    <xf numFmtId="0" fontId="5" fillId="0" borderId="101" xfId="0" applyFont="1" applyBorder="1"/>
    <xf numFmtId="3" fontId="5" fillId="0" borderId="63" xfId="0" applyNumberFormat="1" applyFont="1" applyBorder="1"/>
    <xf numFmtId="3" fontId="15" fillId="0" borderId="62" xfId="0" applyNumberFormat="1" applyFont="1" applyBorder="1"/>
    <xf numFmtId="3" fontId="15" fillId="0" borderId="29" xfId="0" applyNumberFormat="1" applyFont="1" applyBorder="1"/>
    <xf numFmtId="3" fontId="15" fillId="0" borderId="102" xfId="0" applyNumberFormat="1" applyFont="1" applyBorder="1"/>
    <xf numFmtId="0" fontId="13" fillId="0" borderId="23" xfId="0" applyFont="1" applyBorder="1"/>
    <xf numFmtId="3" fontId="2" fillId="0" borderId="74" xfId="0" applyNumberFormat="1" applyFont="1" applyBorder="1" applyAlignment="1">
      <alignment horizontal="right"/>
    </xf>
    <xf numFmtId="3" fontId="13" fillId="0" borderId="103" xfId="0" applyNumberFormat="1" applyFont="1" applyBorder="1" applyAlignment="1">
      <alignment horizontal="right"/>
    </xf>
    <xf numFmtId="0" fontId="13" fillId="0" borderId="104" xfId="0" applyFont="1" applyBorder="1" applyAlignment="1">
      <alignment horizontal="left"/>
    </xf>
    <xf numFmtId="3" fontId="13" fillId="0" borderId="100" xfId="0" applyNumberFormat="1" applyFont="1" applyBorder="1" applyAlignment="1">
      <alignment horizontal="right"/>
    </xf>
    <xf numFmtId="3" fontId="13" fillId="0" borderId="10" xfId="0" applyNumberFormat="1" applyFont="1" applyBorder="1"/>
    <xf numFmtId="3" fontId="13" fillId="0" borderId="11" xfId="0" applyNumberFormat="1" applyFont="1" applyBorder="1"/>
    <xf numFmtId="3" fontId="13" fillId="0" borderId="9" xfId="0" applyNumberFormat="1" applyFont="1" applyBorder="1"/>
    <xf numFmtId="0" fontId="13" fillId="0" borderId="105" xfId="0" applyFont="1" applyBorder="1" applyAlignment="1">
      <alignment horizontal="left"/>
    </xf>
    <xf numFmtId="0" fontId="13" fillId="0" borderId="59" xfId="0" applyFont="1" applyBorder="1"/>
    <xf numFmtId="3" fontId="5" fillId="0" borderId="10" xfId="0" applyNumberFormat="1" applyFont="1" applyBorder="1"/>
    <xf numFmtId="3" fontId="5" fillId="0" borderId="11" xfId="0" applyNumberFormat="1" applyFont="1" applyBorder="1"/>
    <xf numFmtId="3" fontId="5" fillId="0" borderId="9" xfId="0" applyNumberFormat="1" applyFont="1" applyBorder="1"/>
    <xf numFmtId="0" fontId="2" fillId="0" borderId="54" xfId="0" applyFont="1" applyBorder="1" applyAlignment="1">
      <alignment horizontal="center"/>
    </xf>
    <xf numFmtId="0" fontId="18" fillId="0" borderId="89" xfId="0" applyFont="1" applyBorder="1" applyAlignment="1">
      <alignment horizontal="left"/>
    </xf>
    <xf numFmtId="0" fontId="18" fillId="0" borderId="106" xfId="0" applyFont="1" applyBorder="1" applyAlignment="1">
      <alignment horizontal="left"/>
    </xf>
    <xf numFmtId="0" fontId="18" fillId="0" borderId="50" xfId="0" applyFont="1" applyBorder="1" applyAlignment="1">
      <alignment horizontal="left"/>
    </xf>
    <xf numFmtId="0" fontId="18" fillId="0" borderId="94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71" xfId="0" applyFont="1" applyBorder="1" applyAlignment="1">
      <alignment horizontal="left"/>
    </xf>
    <xf numFmtId="0" fontId="2" fillId="0" borderId="107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18" fillId="0" borderId="99" xfId="0" applyFont="1" applyBorder="1" applyAlignment="1">
      <alignment horizontal="left"/>
    </xf>
    <xf numFmtId="0" fontId="15" fillId="0" borderId="50" xfId="0" applyFont="1" applyBorder="1"/>
    <xf numFmtId="0" fontId="5" fillId="0" borderId="59" xfId="0" applyFont="1" applyBorder="1"/>
    <xf numFmtId="0" fontId="6" fillId="0" borderId="94" xfId="0" applyFont="1" applyBorder="1"/>
    <xf numFmtId="0" fontId="2" fillId="0" borderId="50" xfId="0" applyFont="1" applyBorder="1"/>
    <xf numFmtId="0" fontId="2" fillId="0" borderId="59" xfId="0" applyFont="1" applyBorder="1"/>
    <xf numFmtId="0" fontId="9" fillId="0" borderId="59" xfId="0" applyFont="1" applyBorder="1"/>
    <xf numFmtId="0" fontId="3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80" xfId="0" applyFont="1" applyBorder="1"/>
    <xf numFmtId="0" fontId="23" fillId="0" borderId="108" xfId="0" applyFont="1" applyBorder="1"/>
    <xf numFmtId="4" fontId="23" fillId="0" borderId="12" xfId="0" applyNumberFormat="1" applyFont="1" applyBorder="1"/>
    <xf numFmtId="0" fontId="23" fillId="0" borderId="95" xfId="0" applyFont="1" applyBorder="1"/>
    <xf numFmtId="0" fontId="23" fillId="0" borderId="89" xfId="0" applyFont="1" applyBorder="1"/>
    <xf numFmtId="0" fontId="23" fillId="0" borderId="88" xfId="0" applyFont="1" applyBorder="1"/>
    <xf numFmtId="0" fontId="24" fillId="0" borderId="109" xfId="0" applyFont="1" applyBorder="1"/>
    <xf numFmtId="0" fontId="22" fillId="0" borderId="91" xfId="0" applyFont="1" applyBorder="1"/>
    <xf numFmtId="0" fontId="22" fillId="0" borderId="92" xfId="0" applyFont="1" applyBorder="1"/>
    <xf numFmtId="4" fontId="22" fillId="0" borderId="26" xfId="0" applyNumberFormat="1" applyFont="1" applyBorder="1"/>
    <xf numFmtId="4" fontId="22" fillId="0" borderId="92" xfId="0" applyNumberFormat="1" applyFont="1" applyBorder="1"/>
    <xf numFmtId="4" fontId="22" fillId="0" borderId="45" xfId="0" applyNumberFormat="1" applyFont="1" applyBorder="1"/>
    <xf numFmtId="0" fontId="22" fillId="0" borderId="61" xfId="0" applyFont="1" applyBorder="1"/>
    <xf numFmtId="0" fontId="22" fillId="0" borderId="20" xfId="0" applyFont="1" applyBorder="1"/>
    <xf numFmtId="0" fontId="22" fillId="0" borderId="105" xfId="0" applyFont="1" applyBorder="1"/>
    <xf numFmtId="0" fontId="22" fillId="0" borderId="63" xfId="0" applyFont="1" applyBorder="1"/>
    <xf numFmtId="0" fontId="22" fillId="0" borderId="23" xfId="0" applyFont="1" applyBorder="1"/>
    <xf numFmtId="0" fontId="22" fillId="0" borderId="8" xfId="0" applyFont="1" applyBorder="1"/>
    <xf numFmtId="0" fontId="24" fillId="0" borderId="20" xfId="0" applyFont="1" applyBorder="1"/>
    <xf numFmtId="0" fontId="22" fillId="0" borderId="110" xfId="0" applyFont="1" applyBorder="1"/>
    <xf numFmtId="0" fontId="23" fillId="0" borderId="63" xfId="0" applyFont="1" applyBorder="1"/>
    <xf numFmtId="4" fontId="23" fillId="0" borderId="26" xfId="0" applyNumberFormat="1" applyFont="1" applyBorder="1"/>
    <xf numFmtId="0" fontId="22" fillId="0" borderId="99" xfId="0" applyFont="1" applyBorder="1"/>
    <xf numFmtId="0" fontId="22" fillId="0" borderId="22" xfId="0" applyFont="1" applyBorder="1"/>
    <xf numFmtId="0" fontId="24" fillId="0" borderId="27" xfId="0" applyFont="1" applyBorder="1"/>
    <xf numFmtId="0" fontId="25" fillId="0" borderId="23" xfId="0" applyFont="1" applyBorder="1"/>
    <xf numFmtId="4" fontId="25" fillId="0" borderId="26" xfId="0" applyNumberFormat="1" applyFont="1" applyBorder="1"/>
    <xf numFmtId="0" fontId="25" fillId="0" borderId="63" xfId="0" applyFont="1" applyBorder="1"/>
    <xf numFmtId="0" fontId="24" fillId="0" borderId="22" xfId="0" applyFont="1" applyBorder="1"/>
    <xf numFmtId="4" fontId="23" fillId="0" borderId="45" xfId="0" applyNumberFormat="1" applyFont="1" applyBorder="1"/>
    <xf numFmtId="0" fontId="23" fillId="0" borderId="32" xfId="0" applyFont="1" applyBorder="1"/>
    <xf numFmtId="0" fontId="24" fillId="0" borderId="111" xfId="0" applyFont="1" applyBorder="1"/>
    <xf numFmtId="0" fontId="24" fillId="0" borderId="61" xfId="0" applyFont="1" applyBorder="1"/>
    <xf numFmtId="0" fontId="23" fillId="0" borderId="23" xfId="0" applyFont="1" applyBorder="1"/>
    <xf numFmtId="0" fontId="24" fillId="0" borderId="23" xfId="0" applyFont="1" applyBorder="1"/>
    <xf numFmtId="0" fontId="23" fillId="0" borderId="9" xfId="0" applyFont="1" applyBorder="1"/>
    <xf numFmtId="0" fontId="23" fillId="0" borderId="72" xfId="0" applyFont="1" applyBorder="1"/>
    <xf numFmtId="4" fontId="23" fillId="0" borderId="75" xfId="0" applyNumberFormat="1" applyFont="1" applyBorder="1"/>
    <xf numFmtId="0" fontId="22" fillId="0" borderId="0" xfId="0" applyFont="1"/>
    <xf numFmtId="0" fontId="27" fillId="0" borderId="99" xfId="0" applyFont="1" applyBorder="1"/>
    <xf numFmtId="0" fontId="27" fillId="0" borderId="27" xfId="0" applyFont="1" applyBorder="1" applyAlignment="1">
      <alignment horizontal="center"/>
    </xf>
    <xf numFmtId="0" fontId="27" fillId="0" borderId="63" xfId="0" applyFont="1" applyBorder="1"/>
    <xf numFmtId="0" fontId="28" fillId="0" borderId="63" xfId="0" applyFont="1" applyBorder="1"/>
    <xf numFmtId="0" fontId="27" fillId="0" borderId="22" xfId="0" applyFont="1" applyBorder="1" applyAlignment="1">
      <alignment horizontal="center"/>
    </xf>
    <xf numFmtId="4" fontId="28" fillId="0" borderId="26" xfId="0" applyNumberFormat="1" applyFont="1" applyBorder="1"/>
    <xf numFmtId="0" fontId="33" fillId="0" borderId="0" xfId="0" applyFont="1"/>
    <xf numFmtId="0" fontId="34" fillId="0" borderId="0" xfId="0" applyFont="1"/>
    <xf numFmtId="164" fontId="32" fillId="0" borderId="45" xfId="0" applyNumberFormat="1" applyFont="1" applyBorder="1"/>
    <xf numFmtId="164" fontId="32" fillId="0" borderId="26" xfId="0" applyNumberFormat="1" applyFont="1" applyBorder="1"/>
    <xf numFmtId="0" fontId="29" fillId="0" borderId="80" xfId="0" applyFont="1" applyBorder="1"/>
    <xf numFmtId="164" fontId="29" fillId="0" borderId="12" xfId="0" applyNumberFormat="1" applyFont="1" applyBorder="1"/>
    <xf numFmtId="0" fontId="29" fillId="0" borderId="112" xfId="0" applyFont="1" applyBorder="1"/>
    <xf numFmtId="0" fontId="32" fillId="0" borderId="54" xfId="0" applyFont="1" applyBorder="1"/>
    <xf numFmtId="0" fontId="32" fillId="0" borderId="22" xfId="0" applyFont="1" applyBorder="1"/>
    <xf numFmtId="0" fontId="29" fillId="0" borderId="71" xfId="0" applyFont="1" applyBorder="1"/>
    <xf numFmtId="0" fontId="31" fillId="0" borderId="18" xfId="0" applyFont="1" applyBorder="1" applyAlignment="1">
      <alignment horizontal="center"/>
    </xf>
    <xf numFmtId="0" fontId="36" fillId="0" borderId="0" xfId="0" applyFont="1" applyFill="1" applyBorder="1"/>
    <xf numFmtId="0" fontId="13" fillId="0" borderId="0" xfId="0" applyFont="1"/>
    <xf numFmtId="4" fontId="28" fillId="0" borderId="56" xfId="1" applyNumberFormat="1" applyFont="1" applyBorder="1" applyAlignment="1">
      <alignment horizontal="center"/>
    </xf>
    <xf numFmtId="0" fontId="37" fillId="0" borderId="0" xfId="0" applyFont="1"/>
    <xf numFmtId="0" fontId="7" fillId="0" borderId="0" xfId="0" applyFont="1"/>
    <xf numFmtId="0" fontId="32" fillId="0" borderId="22" xfId="1" applyFont="1" applyBorder="1" applyAlignment="1">
      <alignment horizontal="left"/>
    </xf>
    <xf numFmtId="4" fontId="32" fillId="0" borderId="70" xfId="1" applyNumberFormat="1" applyFont="1" applyBorder="1"/>
    <xf numFmtId="0" fontId="31" fillId="0" borderId="13" xfId="1" applyFont="1" applyBorder="1" applyAlignment="1">
      <alignment horizontal="left"/>
    </xf>
    <xf numFmtId="0" fontId="31" fillId="0" borderId="80" xfId="1" applyFont="1" applyBorder="1" applyAlignment="1">
      <alignment horizontal="left"/>
    </xf>
    <xf numFmtId="0" fontId="31" fillId="0" borderId="0" xfId="1" applyFont="1" applyBorder="1" applyAlignment="1">
      <alignment horizontal="left"/>
    </xf>
    <xf numFmtId="3" fontId="31" fillId="0" borderId="0" xfId="1" applyNumberFormat="1" applyFont="1" applyBorder="1"/>
    <xf numFmtId="0" fontId="39" fillId="0" borderId="0" xfId="0" applyFont="1"/>
    <xf numFmtId="0" fontId="32" fillId="0" borderId="27" xfId="1" applyFont="1" applyBorder="1" applyAlignment="1">
      <alignment horizontal="left"/>
    </xf>
    <xf numFmtId="0" fontId="31" fillId="0" borderId="8" xfId="1" applyFont="1" applyBorder="1" applyAlignment="1">
      <alignment horizontal="left"/>
    </xf>
    <xf numFmtId="4" fontId="31" fillId="0" borderId="113" xfId="1" applyNumberFormat="1" applyFont="1" applyBorder="1"/>
    <xf numFmtId="0" fontId="31" fillId="0" borderId="71" xfId="1" applyFont="1" applyBorder="1" applyAlignment="1">
      <alignment horizontal="left"/>
    </xf>
    <xf numFmtId="164" fontId="31" fillId="0" borderId="0" xfId="1" applyNumberFormat="1" applyFont="1" applyBorder="1"/>
    <xf numFmtId="0" fontId="32" fillId="0" borderId="27" xfId="1" applyFont="1" applyBorder="1" applyAlignment="1">
      <alignment horizontal="left" wrapText="1"/>
    </xf>
    <xf numFmtId="0" fontId="31" fillId="0" borderId="13" xfId="0" applyFont="1" applyBorder="1"/>
    <xf numFmtId="0" fontId="31" fillId="0" borderId="0" xfId="0" applyFont="1" applyBorder="1"/>
    <xf numFmtId="3" fontId="31" fillId="0" borderId="0" xfId="0" applyNumberFormat="1" applyFont="1" applyBorder="1"/>
    <xf numFmtId="164" fontId="32" fillId="0" borderId="70" xfId="1" applyNumberFormat="1" applyFont="1" applyBorder="1"/>
    <xf numFmtId="0" fontId="31" fillId="0" borderId="60" xfId="0" applyFont="1" applyBorder="1"/>
    <xf numFmtId="3" fontId="31" fillId="0" borderId="60" xfId="0" applyNumberFormat="1" applyFont="1" applyBorder="1"/>
    <xf numFmtId="0" fontId="31" fillId="0" borderId="108" xfId="0" applyFont="1" applyBorder="1"/>
    <xf numFmtId="3" fontId="31" fillId="0" borderId="108" xfId="0" applyNumberFormat="1" applyFont="1" applyBorder="1"/>
    <xf numFmtId="0" fontId="32" fillId="0" borderId="22" xfId="1" applyFont="1" applyBorder="1" applyAlignment="1">
      <alignment horizontal="left" wrapText="1"/>
    </xf>
    <xf numFmtId="0" fontId="31" fillId="0" borderId="13" xfId="0" applyFont="1" applyBorder="1" applyAlignment="1">
      <alignment wrapText="1"/>
    </xf>
    <xf numFmtId="0" fontId="31" fillId="0" borderId="0" xfId="0" applyFont="1" applyBorder="1" applyAlignment="1">
      <alignment wrapText="1"/>
    </xf>
    <xf numFmtId="164" fontId="31" fillId="0" borderId="0" xfId="0" applyNumberFormat="1" applyFont="1" applyBorder="1"/>
    <xf numFmtId="0" fontId="32" fillId="0" borderId="111" xfId="0" applyFont="1" applyBorder="1"/>
    <xf numFmtId="0" fontId="31" fillId="0" borderId="80" xfId="1" applyFont="1" applyBorder="1" applyAlignment="1">
      <alignment horizontal="left" wrapText="1"/>
    </xf>
    <xf numFmtId="0" fontId="31" fillId="0" borderId="0" xfId="1" applyFont="1" applyBorder="1" applyAlignment="1">
      <alignment horizontal="left" wrapText="1"/>
    </xf>
    <xf numFmtId="0" fontId="32" fillId="0" borderId="27" xfId="0" applyFont="1" applyFill="1" applyBorder="1"/>
    <xf numFmtId="0" fontId="29" fillId="0" borderId="8" xfId="0" applyFont="1" applyBorder="1"/>
    <xf numFmtId="4" fontId="31" fillId="0" borderId="92" xfId="0" applyNumberFormat="1" applyFont="1" applyBorder="1"/>
    <xf numFmtId="0" fontId="29" fillId="0" borderId="95" xfId="1" applyFont="1" applyBorder="1" applyAlignment="1">
      <alignment horizontal="left"/>
    </xf>
    <xf numFmtId="4" fontId="35" fillId="0" borderId="88" xfId="1" applyNumberFormat="1" applyFont="1" applyBorder="1"/>
    <xf numFmtId="0" fontId="29" fillId="0" borderId="0" xfId="0" applyFont="1"/>
    <xf numFmtId="0" fontId="29" fillId="0" borderId="0" xfId="1" applyFont="1" applyBorder="1" applyAlignment="1">
      <alignment horizontal="left"/>
    </xf>
    <xf numFmtId="0" fontId="29" fillId="0" borderId="0" xfId="0" applyFont="1" applyBorder="1"/>
    <xf numFmtId="0" fontId="29" fillId="0" borderId="0" xfId="0" applyFont="1" applyBorder="1" applyAlignment="1"/>
    <xf numFmtId="0" fontId="0" fillId="0" borderId="26" xfId="0" applyBorder="1"/>
    <xf numFmtId="0" fontId="32" fillId="0" borderId="22" xfId="0" applyFont="1" applyBorder="1" applyAlignment="1">
      <alignment horizontal="left" wrapText="1"/>
    </xf>
    <xf numFmtId="0" fontId="32" fillId="0" borderId="27" xfId="0" applyFont="1" applyBorder="1" applyAlignment="1">
      <alignment horizontal="left" wrapText="1"/>
    </xf>
    <xf numFmtId="0" fontId="0" fillId="0" borderId="27" xfId="0" applyBorder="1"/>
    <xf numFmtId="0" fontId="39" fillId="0" borderId="114" xfId="0" applyFont="1" applyBorder="1"/>
    <xf numFmtId="4" fontId="39" fillId="0" borderId="115" xfId="0" applyNumberFormat="1" applyFont="1" applyBorder="1"/>
    <xf numFmtId="0" fontId="39" fillId="0" borderId="114" xfId="0" applyFont="1" applyBorder="1" applyAlignment="1">
      <alignment horizontal="left"/>
    </xf>
    <xf numFmtId="0" fontId="39" fillId="0" borderId="114" xfId="0" quotePrefix="1" applyFont="1" applyBorder="1" applyAlignment="1">
      <alignment horizontal="left"/>
    </xf>
    <xf numFmtId="0" fontId="40" fillId="0" borderId="114" xfId="0" applyFont="1" applyBorder="1" applyAlignment="1">
      <alignment horizontal="left"/>
    </xf>
    <xf numFmtId="0" fontId="39" fillId="0" borderId="116" xfId="0" applyFont="1" applyBorder="1" applyAlignment="1">
      <alignment horizontal="left"/>
    </xf>
    <xf numFmtId="4" fontId="39" fillId="0" borderId="75" xfId="0" applyNumberFormat="1" applyFont="1" applyBorder="1"/>
    <xf numFmtId="4" fontId="27" fillId="0" borderId="19" xfId="0" applyNumberFormat="1" applyFont="1" applyBorder="1"/>
    <xf numFmtId="0" fontId="40" fillId="0" borderId="117" xfId="0" applyFont="1" applyBorder="1" applyAlignment="1">
      <alignment horizontal="center"/>
    </xf>
    <xf numFmtId="0" fontId="40" fillId="0" borderId="118" xfId="0" applyFont="1" applyBorder="1" applyAlignment="1">
      <alignment horizontal="center"/>
    </xf>
    <xf numFmtId="0" fontId="39" fillId="0" borderId="119" xfId="0" applyFont="1" applyBorder="1" applyAlignment="1">
      <alignment horizontal="left"/>
    </xf>
    <xf numFmtId="0" fontId="40" fillId="0" borderId="114" xfId="0" applyFont="1" applyFill="1" applyBorder="1"/>
    <xf numFmtId="4" fontId="40" fillId="0" borderId="26" xfId="0" applyNumberFormat="1" applyFont="1" applyFill="1" applyBorder="1"/>
    <xf numFmtId="0" fontId="40" fillId="0" borderId="114" xfId="0" applyFont="1" applyFill="1" applyBorder="1" applyAlignment="1">
      <alignment horizontal="left"/>
    </xf>
    <xf numFmtId="0" fontId="40" fillId="0" borderId="119" xfId="0" applyFont="1" applyFill="1" applyBorder="1"/>
    <xf numFmtId="4" fontId="40" fillId="0" borderId="45" xfId="0" applyNumberFormat="1" applyFont="1" applyFill="1" applyBorder="1"/>
    <xf numFmtId="4" fontId="32" fillId="0" borderId="45" xfId="0" applyNumberFormat="1" applyFont="1" applyBorder="1"/>
    <xf numFmtId="4" fontId="32" fillId="0" borderId="92" xfId="0" applyNumberFormat="1" applyFont="1" applyBorder="1"/>
    <xf numFmtId="0" fontId="25" fillId="0" borderId="1" xfId="1" applyFont="1" applyBorder="1"/>
    <xf numFmtId="0" fontId="27" fillId="0" borderId="22" xfId="1" applyFont="1" applyBorder="1" applyAlignment="1">
      <alignment horizontal="center"/>
    </xf>
    <xf numFmtId="0" fontId="27" fillId="0" borderId="27" xfId="1" applyFont="1" applyBorder="1" applyAlignment="1">
      <alignment horizontal="center"/>
    </xf>
    <xf numFmtId="0" fontId="28" fillId="0" borderId="8" xfId="1" applyFont="1" applyBorder="1"/>
    <xf numFmtId="0" fontId="25" fillId="0" borderId="88" xfId="1" applyFont="1" applyBorder="1"/>
    <xf numFmtId="0" fontId="0" fillId="0" borderId="34" xfId="0" applyBorder="1"/>
    <xf numFmtId="0" fontId="29" fillId="0" borderId="120" xfId="0" applyFont="1" applyBorder="1"/>
    <xf numFmtId="0" fontId="31" fillId="0" borderId="56" xfId="1" applyFont="1" applyBorder="1" applyAlignment="1">
      <alignment horizontal="center" wrapText="1"/>
    </xf>
    <xf numFmtId="0" fontId="31" fillId="0" borderId="79" xfId="0" applyFont="1" applyBorder="1" applyAlignment="1">
      <alignment horizontal="center"/>
    </xf>
    <xf numFmtId="0" fontId="31" fillId="0" borderId="2" xfId="1" applyFont="1" applyFill="1" applyBorder="1" applyAlignment="1">
      <alignment horizontal="center"/>
    </xf>
    <xf numFmtId="0" fontId="32" fillId="0" borderId="22" xfId="1" applyFont="1" applyBorder="1" applyAlignment="1">
      <alignment horizontal="center"/>
    </xf>
    <xf numFmtId="0" fontId="32" fillId="0" borderId="32" xfId="1" applyFont="1" applyBorder="1"/>
    <xf numFmtId="0" fontId="32" fillId="0" borderId="27" xfId="1" applyFont="1" applyBorder="1" applyAlignment="1">
      <alignment horizontal="center"/>
    </xf>
    <xf numFmtId="0" fontId="32" fillId="0" borderId="23" xfId="1" applyFont="1" applyBorder="1"/>
    <xf numFmtId="0" fontId="31" fillId="0" borderId="8" xfId="1" applyFont="1" applyBorder="1"/>
    <xf numFmtId="0" fontId="31" fillId="0" borderId="9" xfId="1" applyFont="1" applyBorder="1"/>
    <xf numFmtId="0" fontId="29" fillId="0" borderId="77" xfId="1" applyFont="1" applyBorder="1"/>
    <xf numFmtId="0" fontId="41" fillId="0" borderId="31" xfId="0" applyFont="1" applyBorder="1"/>
    <xf numFmtId="0" fontId="31" fillId="0" borderId="83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6" xfId="0" applyFont="1" applyBorder="1" applyAlignment="1">
      <alignment horizontal="center"/>
    </xf>
    <xf numFmtId="0" fontId="31" fillId="0" borderId="121" xfId="0" applyFont="1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32" fillId="0" borderId="122" xfId="0" applyFont="1" applyBorder="1"/>
    <xf numFmtId="0" fontId="31" fillId="0" borderId="123" xfId="0" applyFont="1" applyBorder="1" applyAlignment="1">
      <alignment horizontal="center"/>
    </xf>
    <xf numFmtId="0" fontId="31" fillId="0" borderId="27" xfId="0" applyFont="1" applyBorder="1" applyAlignment="1">
      <alignment horizontal="center"/>
    </xf>
    <xf numFmtId="0" fontId="32" fillId="0" borderId="96" xfId="0" applyFont="1" applyBorder="1"/>
    <xf numFmtId="0" fontId="31" fillId="0" borderId="112" xfId="0" applyFont="1" applyBorder="1"/>
    <xf numFmtId="0" fontId="31" fillId="0" borderId="124" xfId="0" applyFont="1" applyBorder="1"/>
    <xf numFmtId="0" fontId="31" fillId="0" borderId="125" xfId="0" applyFont="1" applyBorder="1" applyAlignment="1">
      <alignment horizontal="center"/>
    </xf>
    <xf numFmtId="0" fontId="32" fillId="0" borderId="97" xfId="0" applyFont="1" applyBorder="1"/>
    <xf numFmtId="0" fontId="31" fillId="0" borderId="109" xfId="0" applyFont="1" applyBorder="1" applyAlignment="1">
      <alignment horizontal="center"/>
    </xf>
    <xf numFmtId="0" fontId="31" fillId="0" borderId="126" xfId="0" applyFont="1" applyBorder="1" applyAlignment="1">
      <alignment horizontal="center"/>
    </xf>
    <xf numFmtId="0" fontId="31" fillId="0" borderId="127" xfId="0" applyFont="1" applyBorder="1" applyAlignment="1">
      <alignment horizontal="center"/>
    </xf>
    <xf numFmtId="0" fontId="31" fillId="0" borderId="122" xfId="0" applyFont="1" applyBorder="1"/>
    <xf numFmtId="0" fontId="31" fillId="0" borderId="20" xfId="0" applyFont="1" applyBorder="1" applyAlignment="1">
      <alignment horizontal="center"/>
    </xf>
    <xf numFmtId="0" fontId="31" fillId="0" borderId="50" xfId="0" applyFont="1" applyBorder="1" applyAlignment="1">
      <alignment horizontal="center"/>
    </xf>
    <xf numFmtId="0" fontId="32" fillId="0" borderId="97" xfId="0" applyFont="1" applyBorder="1" applyAlignment="1">
      <alignment horizontal="left"/>
    </xf>
    <xf numFmtId="0" fontId="31" fillId="0" borderId="96" xfId="0" applyFont="1" applyBorder="1" applyAlignment="1">
      <alignment wrapText="1"/>
    </xf>
    <xf numFmtId="0" fontId="32" fillId="0" borderId="24" xfId="0" applyFont="1" applyBorder="1"/>
    <xf numFmtId="0" fontId="31" fillId="0" borderId="102" xfId="0" applyFont="1" applyBorder="1"/>
    <xf numFmtId="0" fontId="31" fillId="0" borderId="1" xfId="1" applyFont="1" applyBorder="1" applyAlignment="1">
      <alignment horizontal="center"/>
    </xf>
    <xf numFmtId="0" fontId="38" fillId="0" borderId="88" xfId="1" applyNumberFormat="1" applyFont="1" applyBorder="1" applyAlignment="1">
      <alignment horizontal="center"/>
    </xf>
    <xf numFmtId="0" fontId="29" fillId="0" borderId="0" xfId="1" applyFont="1" applyBorder="1" applyAlignment="1">
      <alignment horizontal="center"/>
    </xf>
    <xf numFmtId="0" fontId="31" fillId="0" borderId="1" xfId="1" applyFont="1" applyBorder="1" applyAlignment="1">
      <alignment horizontal="center" wrapText="1"/>
    </xf>
    <xf numFmtId="4" fontId="31" fillId="0" borderId="31" xfId="0" applyNumberFormat="1" applyFont="1" applyBorder="1"/>
    <xf numFmtId="0" fontId="27" fillId="0" borderId="93" xfId="0" applyFont="1" applyBorder="1"/>
    <xf numFmtId="0" fontId="27" fillId="0" borderId="93" xfId="0" applyFont="1" applyBorder="1" applyAlignment="1">
      <alignment horizontal="center"/>
    </xf>
    <xf numFmtId="0" fontId="32" fillId="0" borderId="128" xfId="0" applyFont="1" applyBorder="1"/>
    <xf numFmtId="4" fontId="32" fillId="0" borderId="129" xfId="0" applyNumberFormat="1" applyFont="1" applyBorder="1"/>
    <xf numFmtId="4" fontId="31" fillId="0" borderId="115" xfId="0" applyNumberFormat="1" applyFont="1" applyBorder="1"/>
    <xf numFmtId="4" fontId="32" fillId="0" borderId="115" xfId="0" applyNumberFormat="1" applyFont="1" applyBorder="1"/>
    <xf numFmtId="0" fontId="42" fillId="0" borderId="0" xfId="0" applyFont="1"/>
    <xf numFmtId="0" fontId="32" fillId="0" borderId="130" xfId="0" applyFont="1" applyBorder="1"/>
    <xf numFmtId="0" fontId="31" fillId="0" borderId="131" xfId="0" applyFont="1" applyFill="1" applyBorder="1"/>
    <xf numFmtId="0" fontId="31" fillId="0" borderId="131" xfId="0" applyFont="1" applyFill="1" applyBorder="1" applyAlignment="1">
      <alignment horizontal="center"/>
    </xf>
    <xf numFmtId="4" fontId="31" fillId="0" borderId="45" xfId="0" applyNumberFormat="1" applyFont="1" applyFill="1" applyBorder="1"/>
    <xf numFmtId="0" fontId="29" fillId="0" borderId="112" xfId="0" applyFont="1" applyFill="1" applyBorder="1" applyAlignment="1"/>
    <xf numFmtId="0" fontId="31" fillId="0" borderId="34" xfId="0" applyFont="1" applyBorder="1" applyAlignment="1">
      <alignment horizontal="center"/>
    </xf>
    <xf numFmtId="0" fontId="31" fillId="0" borderId="28" xfId="0" applyFont="1" applyBorder="1" applyAlignment="1">
      <alignment horizontal="center"/>
    </xf>
    <xf numFmtId="0" fontId="32" fillId="0" borderId="124" xfId="0" applyFont="1" applyBorder="1" applyAlignment="1">
      <alignment wrapText="1"/>
    </xf>
    <xf numFmtId="4" fontId="32" fillId="0" borderId="57" xfId="0" applyNumberFormat="1" applyFont="1" applyBorder="1"/>
    <xf numFmtId="0" fontId="27" fillId="0" borderId="63" xfId="0" applyFont="1" applyBorder="1" applyAlignment="1">
      <alignment wrapText="1"/>
    </xf>
    <xf numFmtId="0" fontId="32" fillId="0" borderId="26" xfId="0" applyFont="1" applyFill="1" applyBorder="1"/>
    <xf numFmtId="0" fontId="32" fillId="0" borderId="31" xfId="0" applyFont="1" applyFill="1" applyBorder="1"/>
    <xf numFmtId="0" fontId="32" fillId="0" borderId="12" xfId="0" applyFont="1" applyFill="1" applyBorder="1"/>
    <xf numFmtId="0" fontId="32" fillId="0" borderId="48" xfId="0" applyFont="1" applyFill="1" applyBorder="1"/>
    <xf numFmtId="164" fontId="32" fillId="0" borderId="45" xfId="0" applyNumberFormat="1" applyFont="1" applyBorder="1" applyAlignment="1">
      <alignment horizontal="right"/>
    </xf>
    <xf numFmtId="164" fontId="32" fillId="0" borderId="26" xfId="0" applyNumberFormat="1" applyFont="1" applyBorder="1" applyAlignment="1">
      <alignment horizontal="right"/>
    </xf>
    <xf numFmtId="164" fontId="32" fillId="0" borderId="26" xfId="0" applyNumberFormat="1" applyFont="1" applyFill="1" applyBorder="1"/>
    <xf numFmtId="164" fontId="29" fillId="0" borderId="19" xfId="0" applyNumberFormat="1" applyFont="1" applyBorder="1"/>
    <xf numFmtId="164" fontId="32" fillId="0" borderId="92" xfId="0" applyNumberFormat="1" applyFont="1" applyBorder="1"/>
    <xf numFmtId="4" fontId="27" fillId="0" borderId="92" xfId="0" applyNumberFormat="1" applyFont="1" applyBorder="1"/>
    <xf numFmtId="164" fontId="32" fillId="0" borderId="132" xfId="1" applyNumberFormat="1" applyFont="1" applyBorder="1"/>
    <xf numFmtId="164" fontId="31" fillId="0" borderId="113" xfId="1" applyNumberFormat="1" applyFont="1" applyBorder="1"/>
    <xf numFmtId="164" fontId="31" fillId="0" borderId="133" xfId="1" applyNumberFormat="1" applyFont="1" applyBorder="1"/>
    <xf numFmtId="164" fontId="35" fillId="0" borderId="88" xfId="1" applyNumberFormat="1" applyFont="1" applyBorder="1"/>
    <xf numFmtId="164" fontId="31" fillId="0" borderId="134" xfId="1" applyNumberFormat="1" applyFont="1" applyBorder="1"/>
    <xf numFmtId="164" fontId="31" fillId="0" borderId="133" xfId="0" applyNumberFormat="1" applyFont="1" applyBorder="1"/>
    <xf numFmtId="164" fontId="32" fillId="0" borderId="135" xfId="1" applyNumberFormat="1" applyFont="1" applyBorder="1"/>
    <xf numFmtId="4" fontId="27" fillId="0" borderId="26" xfId="0" applyNumberFormat="1" applyFont="1" applyBorder="1"/>
    <xf numFmtId="0" fontId="29" fillId="0" borderId="77" xfId="0" applyFont="1" applyBorder="1"/>
    <xf numFmtId="0" fontId="0" fillId="0" borderId="89" xfId="0" applyBorder="1"/>
    <xf numFmtId="165" fontId="32" fillId="0" borderId="92" xfId="1" applyNumberFormat="1" applyFont="1" applyBorder="1" applyAlignment="1">
      <alignment horizontal="right"/>
    </xf>
    <xf numFmtId="0" fontId="32" fillId="0" borderId="54" xfId="1" applyFont="1" applyBorder="1" applyAlignment="1">
      <alignment horizontal="left"/>
    </xf>
    <xf numFmtId="164" fontId="32" fillId="2" borderId="92" xfId="0" applyNumberFormat="1" applyFont="1" applyFill="1" applyBorder="1"/>
    <xf numFmtId="0" fontId="32" fillId="2" borderId="54" xfId="0" applyFont="1" applyFill="1" applyBorder="1"/>
    <xf numFmtId="0" fontId="32" fillId="2" borderId="22" xfId="0" applyFont="1" applyFill="1" applyBorder="1"/>
    <xf numFmtId="0" fontId="32" fillId="0" borderId="27" xfId="0" applyFont="1" applyBorder="1"/>
    <xf numFmtId="4" fontId="27" fillId="0" borderId="89" xfId="0" applyNumberFormat="1" applyFont="1" applyBorder="1"/>
    <xf numFmtId="0" fontId="43" fillId="0" borderId="114" xfId="0" applyFont="1" applyFill="1" applyBorder="1"/>
    <xf numFmtId="4" fontId="43" fillId="0" borderId="26" xfId="0" applyNumberFormat="1" applyFont="1" applyFill="1" applyBorder="1"/>
    <xf numFmtId="4" fontId="32" fillId="2" borderId="45" xfId="0" applyNumberFormat="1" applyFont="1" applyFill="1" applyBorder="1"/>
    <xf numFmtId="164" fontId="31" fillId="0" borderId="88" xfId="1" applyNumberFormat="1" applyFont="1" applyBorder="1"/>
    <xf numFmtId="165" fontId="32" fillId="0" borderId="26" xfId="1" applyNumberFormat="1" applyFont="1" applyBorder="1" applyAlignment="1">
      <alignment horizontal="right"/>
    </xf>
    <xf numFmtId="164" fontId="32" fillId="2" borderId="132" xfId="0" applyNumberFormat="1" applyFont="1" applyFill="1" applyBorder="1" applyAlignment="1">
      <alignment horizontal="right"/>
    </xf>
    <xf numFmtId="0" fontId="29" fillId="3" borderId="112" xfId="0" applyFont="1" applyFill="1" applyBorder="1"/>
    <xf numFmtId="164" fontId="32" fillId="3" borderId="31" xfId="0" applyNumberFormat="1" applyFont="1" applyFill="1" applyBorder="1"/>
    <xf numFmtId="0" fontId="29" fillId="0" borderId="8" xfId="0" applyFont="1" applyFill="1" applyBorder="1"/>
    <xf numFmtId="164" fontId="29" fillId="0" borderId="12" xfId="0" applyNumberFormat="1" applyFont="1" applyFill="1" applyBorder="1"/>
    <xf numFmtId="4" fontId="28" fillId="0" borderId="27" xfId="0" applyNumberFormat="1" applyFont="1" applyBorder="1"/>
    <xf numFmtId="164" fontId="28" fillId="0" borderId="27" xfId="0" applyNumberFormat="1" applyFont="1" applyBorder="1"/>
    <xf numFmtId="0" fontId="27" fillId="0" borderId="8" xfId="0" applyFont="1" applyBorder="1"/>
    <xf numFmtId="0" fontId="0" fillId="0" borderId="136" xfId="0" applyBorder="1"/>
    <xf numFmtId="4" fontId="28" fillId="0" borderId="12" xfId="0" applyNumberFormat="1" applyFont="1" applyBorder="1"/>
    <xf numFmtId="4" fontId="28" fillId="0" borderId="8" xfId="0" applyNumberFormat="1" applyFont="1" applyBorder="1"/>
    <xf numFmtId="0" fontId="31" fillId="2" borderId="126" xfId="0" applyFont="1" applyFill="1" applyBorder="1" applyAlignment="1">
      <alignment horizontal="center"/>
    </xf>
    <xf numFmtId="0" fontId="31" fillId="2" borderId="137" xfId="0" applyFont="1" applyFill="1" applyBorder="1" applyAlignment="1">
      <alignment horizontal="center"/>
    </xf>
    <xf numFmtId="0" fontId="31" fillId="2" borderId="20" xfId="0" applyFont="1" applyFill="1" applyBorder="1" applyAlignment="1">
      <alignment horizontal="center"/>
    </xf>
    <xf numFmtId="0" fontId="32" fillId="2" borderId="138" xfId="0" applyFont="1" applyFill="1" applyBorder="1"/>
    <xf numFmtId="0" fontId="31" fillId="2" borderId="54" xfId="0" applyFont="1" applyFill="1" applyBorder="1" applyAlignment="1">
      <alignment horizontal="center"/>
    </xf>
    <xf numFmtId="0" fontId="31" fillId="0" borderId="66" xfId="0" applyFont="1" applyBorder="1" applyAlignment="1">
      <alignment horizontal="center"/>
    </xf>
    <xf numFmtId="164" fontId="32" fillId="0" borderId="45" xfId="1" applyNumberFormat="1" applyFont="1" applyBorder="1"/>
    <xf numFmtId="164" fontId="32" fillId="0" borderId="92" xfId="1" applyNumberFormat="1" applyFont="1" applyBorder="1"/>
    <xf numFmtId="164" fontId="32" fillId="0" borderId="26" xfId="1" applyNumberFormat="1" applyFont="1" applyBorder="1"/>
    <xf numFmtId="3" fontId="28" fillId="0" borderId="132" xfId="1" applyNumberFormat="1" applyFont="1" applyBorder="1" applyAlignment="1">
      <alignment horizontal="right"/>
    </xf>
    <xf numFmtId="3" fontId="28" fillId="0" borderId="134" xfId="1" applyNumberFormat="1" applyFont="1" applyBorder="1" applyAlignment="1">
      <alignment horizontal="right"/>
    </xf>
    <xf numFmtId="0" fontId="29" fillId="0" borderId="139" xfId="2" applyFont="1" applyBorder="1"/>
    <xf numFmtId="0" fontId="27" fillId="0" borderId="139" xfId="2" applyFont="1" applyBorder="1" applyAlignment="1">
      <alignment horizontal="center"/>
    </xf>
    <xf numFmtId="3" fontId="31" fillId="0" borderId="70" xfId="0" applyNumberFormat="1" applyFont="1" applyBorder="1"/>
    <xf numFmtId="0" fontId="29" fillId="0" borderId="140" xfId="2" applyFont="1" applyBorder="1"/>
    <xf numFmtId="0" fontId="27" fillId="0" borderId="140" xfId="2" applyFont="1" applyBorder="1" applyAlignment="1">
      <alignment horizontal="center"/>
    </xf>
    <xf numFmtId="3" fontId="31" fillId="0" borderId="132" xfId="0" applyNumberFormat="1" applyFont="1" applyBorder="1"/>
    <xf numFmtId="3" fontId="28" fillId="0" borderId="70" xfId="1" applyNumberFormat="1" applyFont="1" applyBorder="1" applyAlignment="1">
      <alignment horizontal="right"/>
    </xf>
    <xf numFmtId="0" fontId="32" fillId="0" borderId="137" xfId="0" applyFont="1" applyBorder="1"/>
    <xf numFmtId="0" fontId="29" fillId="0" borderId="137" xfId="0" applyFont="1" applyBorder="1" applyAlignment="1">
      <alignment wrapText="1"/>
    </xf>
    <xf numFmtId="0" fontId="32" fillId="0" borderId="141" xfId="0" applyFont="1" applyBorder="1"/>
    <xf numFmtId="0" fontId="32" fillId="0" borderId="141" xfId="1" applyFont="1" applyFill="1" applyBorder="1" applyAlignment="1">
      <alignment horizontal="center"/>
    </xf>
    <xf numFmtId="0" fontId="31" fillId="0" borderId="142" xfId="0" applyFont="1" applyBorder="1" applyAlignment="1">
      <alignment horizontal="center"/>
    </xf>
    <xf numFmtId="0" fontId="29" fillId="0" borderId="141" xfId="1" applyFont="1" applyFill="1" applyBorder="1"/>
    <xf numFmtId="0" fontId="31" fillId="0" borderId="141" xfId="0" applyFont="1" applyBorder="1" applyAlignment="1">
      <alignment horizontal="center"/>
    </xf>
    <xf numFmtId="0" fontId="29" fillId="0" borderId="142" xfId="1" applyFont="1" applyFill="1" applyBorder="1" applyAlignment="1">
      <alignment horizontal="center" wrapText="1"/>
    </xf>
    <xf numFmtId="0" fontId="29" fillId="0" borderId="143" xfId="1" applyFont="1" applyFill="1" applyBorder="1" applyAlignment="1">
      <alignment wrapText="1"/>
    </xf>
    <xf numFmtId="0" fontId="32" fillId="0" borderId="143" xfId="1" applyFont="1" applyFill="1" applyBorder="1" applyAlignment="1">
      <alignment horizontal="center"/>
    </xf>
    <xf numFmtId="0" fontId="32" fillId="0" borderId="144" xfId="1" applyFont="1" applyFill="1" applyBorder="1" applyAlignment="1">
      <alignment horizontal="center"/>
    </xf>
    <xf numFmtId="0" fontId="32" fillId="0" borderId="140" xfId="1" applyFont="1" applyFill="1" applyBorder="1" applyAlignment="1">
      <alignment horizontal="center"/>
    </xf>
    <xf numFmtId="0" fontId="29" fillId="3" borderId="80" xfId="1" applyFont="1" applyFill="1" applyBorder="1" applyAlignment="1">
      <alignment wrapText="1"/>
    </xf>
    <xf numFmtId="0" fontId="32" fillId="3" borderId="108" xfId="1" applyFont="1" applyFill="1" applyBorder="1" applyAlignment="1">
      <alignment horizontal="center"/>
    </xf>
    <xf numFmtId="0" fontId="27" fillId="0" borderId="140" xfId="1" applyFont="1" applyBorder="1" applyAlignment="1">
      <alignment horizontal="center"/>
    </xf>
    <xf numFmtId="0" fontId="29" fillId="0" borderId="139" xfId="1" applyFont="1" applyBorder="1"/>
    <xf numFmtId="0" fontId="29" fillId="0" borderId="140" xfId="1" applyFont="1" applyBorder="1"/>
    <xf numFmtId="0" fontId="29" fillId="0" borderId="140" xfId="1" applyFont="1" applyBorder="1" applyAlignment="1">
      <alignment horizontal="left"/>
    </xf>
    <xf numFmtId="0" fontId="29" fillId="0" borderId="145" xfId="1" applyFont="1" applyBorder="1"/>
    <xf numFmtId="0" fontId="29" fillId="0" borderId="146" xfId="1" applyFont="1" applyBorder="1"/>
    <xf numFmtId="164" fontId="31" fillId="0" borderId="79" xfId="0" applyNumberFormat="1" applyFont="1" applyBorder="1"/>
    <xf numFmtId="164" fontId="31" fillId="0" borderId="12" xfId="0" applyNumberFormat="1" applyFont="1" applyBorder="1"/>
    <xf numFmtId="0" fontId="29" fillId="3" borderId="95" xfId="0" applyFont="1" applyFill="1" applyBorder="1"/>
    <xf numFmtId="164" fontId="29" fillId="3" borderId="88" xfId="0" applyNumberFormat="1" applyFont="1" applyFill="1" applyBorder="1"/>
    <xf numFmtId="164" fontId="32" fillId="3" borderId="88" xfId="0" applyNumberFormat="1" applyFont="1" applyFill="1" applyBorder="1"/>
    <xf numFmtId="164" fontId="31" fillId="3" borderId="88" xfId="0" applyNumberFormat="1" applyFont="1" applyFill="1" applyBorder="1" applyAlignment="1">
      <alignment horizontal="center"/>
    </xf>
    <xf numFmtId="0" fontId="0" fillId="3" borderId="88" xfId="0" applyFill="1" applyBorder="1"/>
    <xf numFmtId="0" fontId="32" fillId="0" borderId="0" xfId="0" applyFont="1" applyFill="1" applyBorder="1"/>
    <xf numFmtId="0" fontId="32" fillId="0" borderId="45" xfId="0" applyFont="1" applyFill="1" applyBorder="1"/>
    <xf numFmtId="164" fontId="32" fillId="0" borderId="23" xfId="0" applyNumberFormat="1" applyFont="1" applyFill="1" applyBorder="1"/>
    <xf numFmtId="0" fontId="32" fillId="0" borderId="26" xfId="0" applyFont="1" applyFill="1" applyBorder="1" applyAlignment="1">
      <alignment wrapText="1"/>
    </xf>
    <xf numFmtId="0" fontId="29" fillId="0" borderId="31" xfId="0" applyFont="1" applyFill="1" applyBorder="1"/>
    <xf numFmtId="0" fontId="29" fillId="0" borderId="0" xfId="0" applyFont="1" applyFill="1" applyBorder="1"/>
    <xf numFmtId="0" fontId="32" fillId="0" borderId="0" xfId="0" applyFont="1" applyFill="1" applyBorder="1" applyAlignment="1">
      <alignment horizontal="left"/>
    </xf>
    <xf numFmtId="3" fontId="32" fillId="0" borderId="0" xfId="0" applyNumberFormat="1" applyFont="1" applyFill="1" applyBorder="1"/>
    <xf numFmtId="3" fontId="27" fillId="0" borderId="110" xfId="0" applyNumberFormat="1" applyFont="1" applyFill="1" applyBorder="1" applyAlignment="1">
      <alignment horizontal="center"/>
    </xf>
    <xf numFmtId="164" fontId="32" fillId="0" borderId="45" xfId="1" applyNumberFormat="1" applyFont="1" applyBorder="1" applyAlignment="1">
      <alignment horizontal="right"/>
    </xf>
    <xf numFmtId="4" fontId="32" fillId="0" borderId="23" xfId="0" applyNumberFormat="1" applyFont="1" applyFill="1" applyBorder="1"/>
    <xf numFmtId="4" fontId="32" fillId="0" borderId="23" xfId="0" applyNumberFormat="1" applyFont="1" applyBorder="1"/>
    <xf numFmtId="4" fontId="32" fillId="0" borderId="35" xfId="0" applyNumberFormat="1" applyFont="1" applyBorder="1"/>
    <xf numFmtId="0" fontId="27" fillId="0" borderId="8" xfId="1" applyFont="1" applyBorder="1" applyAlignment="1">
      <alignment horizontal="center"/>
    </xf>
    <xf numFmtId="0" fontId="27" fillId="0" borderId="146" xfId="1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32" fillId="0" borderId="79" xfId="1" applyFont="1" applyFill="1" applyBorder="1" applyAlignment="1">
      <alignment horizontal="center"/>
    </xf>
    <xf numFmtId="0" fontId="32" fillId="3" borderId="12" xfId="1" applyFont="1" applyFill="1" applyBorder="1" applyAlignment="1">
      <alignment horizontal="center"/>
    </xf>
    <xf numFmtId="0" fontId="32" fillId="0" borderId="136" xfId="1" applyFont="1" applyFill="1" applyBorder="1" applyAlignment="1">
      <alignment horizontal="center"/>
    </xf>
    <xf numFmtId="0" fontId="32" fillId="0" borderId="26" xfId="1" applyFont="1" applyFill="1" applyBorder="1" applyAlignment="1">
      <alignment horizontal="center"/>
    </xf>
    <xf numFmtId="0" fontId="32" fillId="0" borderId="12" xfId="1" applyFont="1" applyFill="1" applyBorder="1" applyAlignment="1">
      <alignment horizontal="center"/>
    </xf>
    <xf numFmtId="0" fontId="29" fillId="0" borderId="146" xfId="2" applyFont="1" applyBorder="1"/>
    <xf numFmtId="0" fontId="27" fillId="0" borderId="146" xfId="2" applyFont="1" applyBorder="1" applyAlignment="1">
      <alignment horizontal="center"/>
    </xf>
    <xf numFmtId="3" fontId="31" fillId="0" borderId="134" xfId="0" applyNumberFormat="1" applyFont="1" applyBorder="1"/>
    <xf numFmtId="0" fontId="32" fillId="0" borderId="147" xfId="0" applyFont="1" applyBorder="1" applyAlignment="1">
      <alignment horizontal="left" wrapText="1"/>
    </xf>
    <xf numFmtId="164" fontId="28" fillId="0" borderId="8" xfId="0" applyNumberFormat="1" applyFont="1" applyBorder="1"/>
    <xf numFmtId="4" fontId="27" fillId="0" borderId="45" xfId="0" applyNumberFormat="1" applyFont="1" applyBorder="1"/>
    <xf numFmtId="0" fontId="32" fillId="0" borderId="61" xfId="0" applyFont="1" applyBorder="1" applyAlignment="1">
      <alignment horizontal="left" wrapText="1"/>
    </xf>
    <xf numFmtId="0" fontId="32" fillId="0" borderId="54" xfId="0" applyFont="1" applyFill="1" applyBorder="1"/>
    <xf numFmtId="0" fontId="32" fillId="2" borderId="27" xfId="0" applyFont="1" applyFill="1" applyBorder="1"/>
    <xf numFmtId="164" fontId="32" fillId="2" borderId="26" xfId="0" applyNumberFormat="1" applyFont="1" applyFill="1" applyBorder="1"/>
    <xf numFmtId="164" fontId="32" fillId="2" borderId="45" xfId="0" applyNumberFormat="1" applyFont="1" applyFill="1" applyBorder="1"/>
    <xf numFmtId="164" fontId="32" fillId="2" borderId="26" xfId="0" applyNumberFormat="1" applyFont="1" applyFill="1" applyBorder="1" applyAlignment="1">
      <alignment horizontal="right"/>
    </xf>
    <xf numFmtId="0" fontId="26" fillId="0" borderId="0" xfId="0" applyFont="1"/>
    <xf numFmtId="0" fontId="27" fillId="0" borderId="148" xfId="0" applyFont="1" applyBorder="1"/>
    <xf numFmtId="0" fontId="28" fillId="0" borderId="107" xfId="0" applyFont="1" applyBorder="1" applyAlignment="1">
      <alignment horizontal="center"/>
    </xf>
    <xf numFmtId="0" fontId="28" fillId="0" borderId="149" xfId="0" applyFont="1" applyBorder="1" applyAlignment="1">
      <alignment horizontal="left"/>
    </xf>
    <xf numFmtId="0" fontId="0" fillId="0" borderId="136" xfId="0" applyBorder="1" applyAlignment="1">
      <alignment horizontal="left"/>
    </xf>
    <xf numFmtId="0" fontId="27" fillId="0" borderId="80" xfId="0" applyFont="1" applyBorder="1"/>
    <xf numFmtId="0" fontId="29" fillId="0" borderId="59" xfId="0" applyFont="1" applyBorder="1"/>
    <xf numFmtId="0" fontId="30" fillId="0" borderId="12" xfId="0" applyFont="1" applyFill="1" applyBorder="1" applyAlignment="1">
      <alignment horizontal="center"/>
    </xf>
    <xf numFmtId="0" fontId="30" fillId="0" borderId="71" xfId="0" applyFont="1" applyFill="1" applyBorder="1" applyAlignment="1">
      <alignment horizontal="center"/>
    </xf>
    <xf numFmtId="0" fontId="30" fillId="0" borderId="75" xfId="0" applyFont="1" applyFill="1" applyBorder="1" applyAlignment="1">
      <alignment horizontal="center"/>
    </xf>
    <xf numFmtId="4" fontId="27" fillId="0" borderId="150" xfId="0" applyNumberFormat="1" applyFont="1" applyBorder="1"/>
    <xf numFmtId="4" fontId="27" fillId="0" borderId="132" xfId="0" applyNumberFormat="1" applyFont="1" applyBorder="1"/>
    <xf numFmtId="4" fontId="28" fillId="0" borderId="45" xfId="0" applyNumberFormat="1" applyFont="1" applyBorder="1"/>
    <xf numFmtId="0" fontId="27" fillId="0" borderId="52" xfId="0" applyFont="1" applyBorder="1" applyAlignment="1">
      <alignment horizontal="center"/>
    </xf>
    <xf numFmtId="0" fontId="28" fillId="0" borderId="58" xfId="0" applyFont="1" applyBorder="1"/>
    <xf numFmtId="4" fontId="28" fillId="0" borderId="52" xfId="0" applyNumberFormat="1" applyFont="1" applyBorder="1"/>
    <xf numFmtId="4" fontId="28" fillId="0" borderId="48" xfId="0" applyNumberFormat="1" applyFont="1" applyBorder="1"/>
    <xf numFmtId="164" fontId="28" fillId="0" borderId="52" xfId="0" applyNumberFormat="1" applyFont="1" applyBorder="1"/>
    <xf numFmtId="0" fontId="31" fillId="0" borderId="59" xfId="0" applyFont="1" applyBorder="1"/>
    <xf numFmtId="4" fontId="28" fillId="0" borderId="113" xfId="0" applyNumberFormat="1" applyFont="1" applyBorder="1"/>
    <xf numFmtId="164" fontId="28" fillId="0" borderId="12" xfId="0" applyNumberFormat="1" applyFont="1" applyBorder="1"/>
    <xf numFmtId="164" fontId="28" fillId="0" borderId="34" xfId="0" applyNumberFormat="1" applyFont="1" applyBorder="1"/>
    <xf numFmtId="0" fontId="27" fillId="0" borderId="8" xfId="0" applyFont="1" applyBorder="1" applyAlignment="1">
      <alignment horizontal="center"/>
    </xf>
    <xf numFmtId="0" fontId="27" fillId="0" borderId="58" xfId="0" applyFont="1" applyBorder="1"/>
    <xf numFmtId="0" fontId="32" fillId="0" borderId="20" xfId="1" applyFont="1" applyBorder="1" applyAlignment="1">
      <alignment horizontal="left"/>
    </xf>
    <xf numFmtId="164" fontId="31" fillId="0" borderId="12" xfId="1" applyNumberFormat="1" applyFont="1" applyBorder="1"/>
    <xf numFmtId="0" fontId="32" fillId="0" borderId="139" xfId="1" applyFont="1" applyFill="1" applyBorder="1" applyAlignment="1">
      <alignment horizontal="center"/>
    </xf>
    <xf numFmtId="0" fontId="32" fillId="0" borderId="45" xfId="1" applyFont="1" applyFill="1" applyBorder="1" applyAlignment="1">
      <alignment horizontal="center"/>
    </xf>
    <xf numFmtId="0" fontId="32" fillId="0" borderId="80" xfId="0" applyFont="1" applyFill="1" applyBorder="1"/>
    <xf numFmtId="0" fontId="27" fillId="0" borderId="123" xfId="0" applyFont="1" applyFill="1" applyBorder="1"/>
    <xf numFmtId="0" fontId="28" fillId="0" borderId="151" xfId="0" applyFont="1" applyFill="1" applyBorder="1" applyAlignment="1">
      <alignment horizontal="left"/>
    </xf>
    <xf numFmtId="0" fontId="28" fillId="0" borderId="110" xfId="0" applyFont="1" applyFill="1" applyBorder="1" applyAlignment="1">
      <alignment horizontal="left"/>
    </xf>
    <xf numFmtId="3" fontId="27" fillId="0" borderId="110" xfId="0" applyNumberFormat="1" applyFont="1" applyFill="1" applyBorder="1"/>
    <xf numFmtId="164" fontId="27" fillId="0" borderId="110" xfId="0" applyNumberFormat="1" applyFont="1" applyFill="1" applyBorder="1"/>
    <xf numFmtId="0" fontId="27" fillId="0" borderId="123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left"/>
    </xf>
    <xf numFmtId="164" fontId="27" fillId="0" borderId="63" xfId="0" applyNumberFormat="1" applyFont="1" applyFill="1" applyBorder="1"/>
    <xf numFmtId="0" fontId="27" fillId="0" borderId="137" xfId="0" applyFont="1" applyFill="1" applyBorder="1" applyAlignment="1">
      <alignment horizontal="center"/>
    </xf>
    <xf numFmtId="3" fontId="27" fillId="0" borderId="99" xfId="0" applyNumberFormat="1" applyFont="1" applyFill="1" applyBorder="1"/>
    <xf numFmtId="164" fontId="27" fillId="0" borderId="99" xfId="0" applyNumberFormat="1" applyFont="1" applyFill="1" applyBorder="1"/>
    <xf numFmtId="0" fontId="27" fillId="0" borderId="112" xfId="0" applyFont="1" applyFill="1" applyBorder="1" applyAlignment="1">
      <alignment horizontal="center"/>
    </xf>
    <xf numFmtId="0" fontId="30" fillId="0" borderId="52" xfId="0" applyFont="1" applyFill="1" applyBorder="1" applyAlignment="1">
      <alignment horizontal="left"/>
    </xf>
    <xf numFmtId="164" fontId="28" fillId="0" borderId="35" xfId="0" applyNumberFormat="1" applyFont="1" applyFill="1" applyBorder="1"/>
    <xf numFmtId="164" fontId="27" fillId="0" borderId="110" xfId="0" applyNumberFormat="1" applyFont="1" applyFill="1" applyBorder="1" applyAlignment="1">
      <alignment horizontal="center"/>
    </xf>
    <xf numFmtId="0" fontId="27" fillId="0" borderId="61" xfId="0" applyFont="1" applyFill="1" applyBorder="1" applyAlignment="1">
      <alignment horizontal="left"/>
    </xf>
    <xf numFmtId="164" fontId="27" fillId="0" borderId="152" xfId="0" applyNumberFormat="1" applyFont="1" applyFill="1" applyBorder="1"/>
    <xf numFmtId="0" fontId="32" fillId="0" borderId="153" xfId="0" applyFont="1" applyFill="1" applyBorder="1"/>
    <xf numFmtId="0" fontId="32" fillId="0" borderId="153" xfId="0" applyFont="1" applyFill="1" applyBorder="1" applyAlignment="1">
      <alignment wrapText="1"/>
    </xf>
    <xf numFmtId="0" fontId="27" fillId="0" borderId="154" xfId="0" applyFont="1" applyFill="1" applyBorder="1" applyAlignment="1">
      <alignment horizontal="center"/>
    </xf>
    <xf numFmtId="0" fontId="30" fillId="0" borderId="110" xfId="0" applyFont="1" applyFill="1" applyBorder="1" applyAlignment="1">
      <alignment horizontal="left"/>
    </xf>
    <xf numFmtId="164" fontId="30" fillId="0" borderId="110" xfId="0" applyNumberFormat="1" applyFont="1" applyFill="1" applyBorder="1"/>
    <xf numFmtId="0" fontId="30" fillId="0" borderId="112" xfId="0" applyFont="1" applyFill="1" applyBorder="1" applyAlignment="1">
      <alignment horizontal="center"/>
    </xf>
    <xf numFmtId="0" fontId="31" fillId="0" borderId="12" xfId="0" applyFont="1" applyBorder="1" applyAlignment="1">
      <alignment horizontal="center" wrapText="1"/>
    </xf>
    <xf numFmtId="0" fontId="31" fillId="0" borderId="144" xfId="0" applyFont="1" applyBorder="1" applyAlignment="1">
      <alignment horizontal="center" wrapText="1"/>
    </xf>
    <xf numFmtId="0" fontId="40" fillId="0" borderId="114" xfId="0" applyFont="1" applyFill="1" applyBorder="1" applyAlignment="1">
      <alignment horizontal="center"/>
    </xf>
    <xf numFmtId="0" fontId="40" fillId="3" borderId="114" xfId="0" applyFont="1" applyFill="1" applyBorder="1" applyAlignment="1">
      <alignment horizontal="center"/>
    </xf>
    <xf numFmtId="0" fontId="36" fillId="3" borderId="95" xfId="0" applyFont="1" applyFill="1" applyBorder="1" applyAlignment="1">
      <alignment horizontal="left"/>
    </xf>
    <xf numFmtId="0" fontId="40" fillId="3" borderId="88" xfId="0" applyFont="1" applyFill="1" applyBorder="1" applyAlignment="1">
      <alignment horizontal="center"/>
    </xf>
    <xf numFmtId="0" fontId="40" fillId="3" borderId="114" xfId="0" applyFont="1" applyFill="1" applyBorder="1" applyAlignment="1">
      <alignment horizontal="left"/>
    </xf>
    <xf numFmtId="4" fontId="40" fillId="3" borderId="26" xfId="0" applyNumberFormat="1" applyFont="1" applyFill="1" applyBorder="1"/>
    <xf numFmtId="0" fontId="40" fillId="3" borderId="114" xfId="0" applyFont="1" applyFill="1" applyBorder="1"/>
    <xf numFmtId="0" fontId="40" fillId="2" borderId="114" xfId="0" applyFont="1" applyFill="1" applyBorder="1" applyAlignment="1">
      <alignment horizontal="center"/>
    </xf>
    <xf numFmtId="4" fontId="40" fillId="2" borderId="26" xfId="0" applyNumberFormat="1" applyFont="1" applyFill="1" applyBorder="1"/>
    <xf numFmtId="0" fontId="36" fillId="3" borderId="112" xfId="0" applyFont="1" applyFill="1" applyBorder="1" applyAlignment="1">
      <alignment horizontal="left"/>
    </xf>
    <xf numFmtId="164" fontId="41" fillId="0" borderId="23" xfId="0" applyNumberFormat="1" applyFont="1" applyBorder="1"/>
    <xf numFmtId="0" fontId="32" fillId="0" borderId="54" xfId="1" applyFont="1" applyBorder="1" applyAlignment="1">
      <alignment horizontal="left" wrapText="1"/>
    </xf>
    <xf numFmtId="4" fontId="32" fillId="0" borderId="31" xfId="0" applyNumberFormat="1" applyFont="1" applyFill="1" applyBorder="1"/>
    <xf numFmtId="4" fontId="31" fillId="0" borderId="155" xfId="0" applyNumberFormat="1" applyFont="1" applyFill="1" applyBorder="1"/>
    <xf numFmtId="164" fontId="32" fillId="0" borderId="70" xfId="1" applyNumberFormat="1" applyFont="1" applyFill="1" applyBorder="1"/>
    <xf numFmtId="164" fontId="31" fillId="0" borderId="113" xfId="1" applyNumberFormat="1" applyFont="1" applyFill="1" applyBorder="1"/>
    <xf numFmtId="164" fontId="31" fillId="0" borderId="133" xfId="0" applyNumberFormat="1" applyFont="1" applyFill="1" applyBorder="1"/>
    <xf numFmtId="164" fontId="32" fillId="0" borderId="92" xfId="1" applyNumberFormat="1" applyFont="1" applyFill="1" applyBorder="1"/>
    <xf numFmtId="164" fontId="31" fillId="0" borderId="75" xfId="1" applyNumberFormat="1" applyFont="1" applyFill="1" applyBorder="1"/>
    <xf numFmtId="0" fontId="29" fillId="0" borderId="0" xfId="1" applyFont="1" applyBorder="1" applyAlignment="1">
      <alignment horizontal="center" wrapText="1"/>
    </xf>
    <xf numFmtId="164" fontId="31" fillId="0" borderId="134" xfId="1" applyNumberFormat="1" applyFont="1" applyFill="1" applyBorder="1"/>
    <xf numFmtId="4" fontId="32" fillId="0" borderId="70" xfId="1" applyNumberFormat="1" applyFont="1" applyFill="1" applyBorder="1"/>
    <xf numFmtId="4" fontId="41" fillId="0" borderId="23" xfId="0" applyNumberFormat="1" applyFont="1" applyBorder="1"/>
    <xf numFmtId="0" fontId="31" fillId="0" borderId="93" xfId="1" applyFont="1" applyBorder="1"/>
    <xf numFmtId="0" fontId="32" fillId="0" borderId="61" xfId="1" applyFont="1" applyBorder="1" applyAlignment="1">
      <alignment horizontal="center"/>
    </xf>
    <xf numFmtId="0" fontId="32" fillId="0" borderId="51" xfId="1" applyFont="1" applyBorder="1"/>
    <xf numFmtId="4" fontId="32" fillId="0" borderId="135" xfId="1" applyNumberFormat="1" applyFont="1" applyBorder="1"/>
    <xf numFmtId="4" fontId="32" fillId="0" borderId="132" xfId="1" applyNumberFormat="1" applyFont="1" applyBorder="1"/>
    <xf numFmtId="0" fontId="27" fillId="0" borderId="23" xfId="0" applyFont="1" applyFill="1" applyBorder="1" applyAlignment="1">
      <alignment horizontal="center"/>
    </xf>
    <xf numFmtId="0" fontId="27" fillId="0" borderId="61" xfId="0" applyFont="1" applyBorder="1" applyAlignment="1">
      <alignment horizontal="center"/>
    </xf>
    <xf numFmtId="0" fontId="27" fillId="0" borderId="152" xfId="0" applyFont="1" applyBorder="1" applyAlignment="1">
      <alignment wrapText="1"/>
    </xf>
    <xf numFmtId="4" fontId="27" fillId="0" borderId="135" xfId="0" applyNumberFormat="1" applyFont="1" applyBorder="1"/>
    <xf numFmtId="4" fontId="28" fillId="0" borderId="40" xfId="0" applyNumberFormat="1" applyFont="1" applyBorder="1"/>
    <xf numFmtId="4" fontId="28" fillId="0" borderId="41" xfId="0" applyNumberFormat="1" applyFont="1" applyBorder="1"/>
    <xf numFmtId="4" fontId="27" fillId="0" borderId="48" xfId="0" applyNumberFormat="1" applyFont="1" applyBorder="1"/>
    <xf numFmtId="4" fontId="39" fillId="2" borderId="115" xfId="0" applyNumberFormat="1" applyFont="1" applyFill="1" applyBorder="1"/>
    <xf numFmtId="4" fontId="39" fillId="2" borderId="26" xfId="0" applyNumberFormat="1" applyFont="1" applyFill="1" applyBorder="1"/>
    <xf numFmtId="4" fontId="40" fillId="2" borderId="153" xfId="0" applyNumberFormat="1" applyFont="1" applyFill="1" applyBorder="1"/>
    <xf numFmtId="4" fontId="39" fillId="2" borderId="156" xfId="0" applyNumberFormat="1" applyFont="1" applyFill="1" applyBorder="1"/>
    <xf numFmtId="4" fontId="40" fillId="2" borderId="115" xfId="0" applyNumberFormat="1" applyFont="1" applyFill="1" applyBorder="1"/>
    <xf numFmtId="0" fontId="2" fillId="3" borderId="157" xfId="0" applyFont="1" applyFill="1" applyBorder="1" applyAlignment="1">
      <alignment horizontal="center"/>
    </xf>
    <xf numFmtId="4" fontId="2" fillId="3" borderId="48" xfId="0" applyNumberFormat="1" applyFont="1" applyFill="1" applyBorder="1"/>
    <xf numFmtId="0" fontId="32" fillId="0" borderId="124" xfId="0" applyFont="1" applyBorder="1"/>
    <xf numFmtId="4" fontId="32" fillId="0" borderId="158" xfId="0" applyNumberFormat="1" applyFont="1" applyBorder="1"/>
    <xf numFmtId="4" fontId="40" fillId="3" borderId="31" xfId="0" applyNumberFormat="1" applyFont="1" applyFill="1" applyBorder="1"/>
    <xf numFmtId="0" fontId="31" fillId="0" borderId="51" xfId="0" applyFont="1" applyBorder="1" applyAlignment="1">
      <alignment horizontal="center" vertical="top"/>
    </xf>
    <xf numFmtId="0" fontId="29" fillId="3" borderId="93" xfId="0" applyFont="1" applyFill="1" applyBorder="1" applyAlignment="1">
      <alignment horizontal="left"/>
    </xf>
    <xf numFmtId="164" fontId="29" fillId="3" borderId="88" xfId="0" applyNumberFormat="1" applyFont="1" applyFill="1" applyBorder="1" applyAlignment="1">
      <alignment horizontal="right"/>
    </xf>
    <xf numFmtId="0" fontId="29" fillId="3" borderId="54" xfId="0" applyFont="1" applyFill="1" applyBorder="1" applyAlignment="1">
      <alignment horizontal="left"/>
    </xf>
    <xf numFmtId="164" fontId="29" fillId="3" borderId="150" xfId="0" applyNumberFormat="1" applyFont="1" applyFill="1" applyBorder="1" applyAlignment="1">
      <alignment horizontal="right"/>
    </xf>
    <xf numFmtId="0" fontId="32" fillId="0" borderId="22" xfId="0" applyFont="1" applyFill="1" applyBorder="1"/>
    <xf numFmtId="164" fontId="32" fillId="0" borderId="45" xfId="0" applyNumberFormat="1" applyFont="1" applyFill="1" applyBorder="1"/>
    <xf numFmtId="0" fontId="28" fillId="0" borderId="149" xfId="0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0" fillId="0" borderId="120" xfId="0" applyBorder="1"/>
    <xf numFmtId="164" fontId="27" fillId="0" borderId="54" xfId="0" applyNumberFormat="1" applyFont="1" applyBorder="1"/>
    <xf numFmtId="164" fontId="27" fillId="0" borderId="27" xfId="0" applyNumberFormat="1" applyFont="1" applyBorder="1"/>
    <xf numFmtId="4" fontId="28" fillId="0" borderId="63" xfId="0" applyNumberFormat="1" applyFont="1" applyBorder="1"/>
    <xf numFmtId="164" fontId="28" fillId="0" borderId="58" xfId="0" applyNumberFormat="1" applyFont="1" applyBorder="1"/>
    <xf numFmtId="4" fontId="28" fillId="0" borderId="59" xfId="0" applyNumberFormat="1" applyFont="1" applyBorder="1"/>
    <xf numFmtId="4" fontId="0" fillId="0" borderId="150" xfId="0" applyNumberFormat="1" applyBorder="1"/>
    <xf numFmtId="4" fontId="0" fillId="0" borderId="132" xfId="0" applyNumberFormat="1" applyBorder="1"/>
    <xf numFmtId="4" fontId="0" fillId="0" borderId="19" xfId="0" applyNumberFormat="1" applyBorder="1"/>
    <xf numFmtId="4" fontId="28" fillId="0" borderId="58" xfId="0" applyNumberFormat="1" applyFont="1" applyBorder="1"/>
    <xf numFmtId="4" fontId="28" fillId="0" borderId="37" xfId="0" applyNumberFormat="1" applyFont="1" applyBorder="1"/>
    <xf numFmtId="4" fontId="0" fillId="0" borderId="89" xfId="0" applyNumberFormat="1" applyBorder="1"/>
    <xf numFmtId="164" fontId="27" fillId="0" borderId="34" xfId="0" applyNumberFormat="1" applyFont="1" applyBorder="1"/>
    <xf numFmtId="4" fontId="0" fillId="0" borderId="159" xfId="0" applyNumberFormat="1" applyBorder="1"/>
    <xf numFmtId="0" fontId="31" fillId="0" borderId="160" xfId="0" applyFont="1" applyBorder="1" applyAlignment="1">
      <alignment horizontal="center"/>
    </xf>
    <xf numFmtId="0" fontId="31" fillId="0" borderId="161" xfId="0" applyFont="1" applyBorder="1" applyAlignment="1">
      <alignment horizontal="center"/>
    </xf>
    <xf numFmtId="0" fontId="31" fillId="0" borderId="162" xfId="0" applyFont="1" applyBorder="1" applyAlignment="1">
      <alignment horizontal="center"/>
    </xf>
    <xf numFmtId="0" fontId="31" fillId="3" borderId="119" xfId="0" applyFont="1" applyFill="1" applyBorder="1"/>
    <xf numFmtId="0" fontId="31" fillId="3" borderId="99" xfId="0" applyFont="1" applyFill="1" applyBorder="1" applyAlignment="1">
      <alignment horizontal="center"/>
    </xf>
    <xf numFmtId="0" fontId="0" fillId="3" borderId="0" xfId="0" applyFill="1" applyBorder="1"/>
    <xf numFmtId="4" fontId="31" fillId="3" borderId="129" xfId="0" applyNumberFormat="1" applyFont="1" applyFill="1" applyBorder="1"/>
    <xf numFmtId="0" fontId="31" fillId="3" borderId="163" xfId="0" applyFont="1" applyFill="1" applyBorder="1"/>
    <xf numFmtId="0" fontId="31" fillId="3" borderId="105" xfId="0" applyFont="1" applyFill="1" applyBorder="1" applyAlignment="1">
      <alignment horizontal="center"/>
    </xf>
    <xf numFmtId="0" fontId="31" fillId="3" borderId="122" xfId="0" applyFont="1" applyFill="1" applyBorder="1"/>
    <xf numFmtId="0" fontId="31" fillId="3" borderId="91" xfId="0" applyFont="1" applyFill="1" applyBorder="1" applyAlignment="1">
      <alignment horizontal="center"/>
    </xf>
    <xf numFmtId="0" fontId="31" fillId="3" borderId="130" xfId="0" applyFont="1" applyFill="1" applyBorder="1"/>
    <xf numFmtId="0" fontId="32" fillId="2" borderId="97" xfId="0" applyFont="1" applyFill="1" applyBorder="1"/>
    <xf numFmtId="4" fontId="31" fillId="3" borderId="57" xfId="0" applyNumberFormat="1" applyFont="1" applyFill="1" applyBorder="1"/>
    <xf numFmtId="0" fontId="31" fillId="3" borderId="112" xfId="0" applyFont="1" applyFill="1" applyBorder="1" applyAlignment="1"/>
    <xf numFmtId="0" fontId="31" fillId="3" borderId="120" xfId="0" applyFont="1" applyFill="1" applyBorder="1" applyAlignment="1"/>
    <xf numFmtId="0" fontId="31" fillId="3" borderId="124" xfId="0" applyFont="1" applyFill="1" applyBorder="1" applyAlignment="1"/>
    <xf numFmtId="4" fontId="31" fillId="3" borderId="158" xfId="0" applyNumberFormat="1" applyFont="1" applyFill="1" applyBorder="1" applyAlignment="1"/>
    <xf numFmtId="0" fontId="28" fillId="3" borderId="142" xfId="0" applyFont="1" applyFill="1" applyBorder="1" applyAlignment="1">
      <alignment wrapText="1"/>
    </xf>
    <xf numFmtId="0" fontId="32" fillId="3" borderId="1" xfId="0" applyFont="1" applyFill="1" applyBorder="1" applyAlignment="1">
      <alignment horizontal="left"/>
    </xf>
    <xf numFmtId="3" fontId="28" fillId="3" borderId="5" xfId="0" applyNumberFormat="1" applyFont="1" applyFill="1" applyBorder="1" applyAlignment="1">
      <alignment horizontal="left"/>
    </xf>
    <xf numFmtId="3" fontId="28" fillId="3" borderId="164" xfId="0" applyNumberFormat="1" applyFont="1" applyFill="1" applyBorder="1" applyAlignment="1">
      <alignment horizontal="center" wrapText="1"/>
    </xf>
    <xf numFmtId="3" fontId="28" fillId="3" borderId="6" xfId="0" applyNumberFormat="1" applyFont="1" applyFill="1" applyBorder="1" applyAlignment="1">
      <alignment horizontal="center"/>
    </xf>
    <xf numFmtId="0" fontId="31" fillId="3" borderId="7" xfId="0" applyFont="1" applyFill="1" applyBorder="1" applyAlignment="1">
      <alignment horizontal="center"/>
    </xf>
    <xf numFmtId="0" fontId="28" fillId="3" borderId="154" xfId="0" applyFont="1" applyFill="1" applyBorder="1" applyAlignment="1">
      <alignment wrapText="1"/>
    </xf>
    <xf numFmtId="0" fontId="32" fillId="3" borderId="34" xfId="0" applyFont="1" applyFill="1" applyBorder="1" applyAlignment="1">
      <alignment horizontal="left"/>
    </xf>
    <xf numFmtId="3" fontId="28" fillId="3" borderId="62" xfId="0" applyNumberFormat="1" applyFont="1" applyFill="1" applyBorder="1" applyAlignment="1">
      <alignment horizontal="center"/>
    </xf>
    <xf numFmtId="3" fontId="28" fillId="3" borderId="28" xfId="0" applyNumberFormat="1" applyFont="1" applyFill="1" applyBorder="1" applyAlignment="1">
      <alignment horizontal="center" wrapText="1"/>
    </xf>
    <xf numFmtId="3" fontId="28" fillId="3" borderId="35" xfId="0" applyNumberFormat="1" applyFont="1" applyFill="1" applyBorder="1" applyAlignment="1">
      <alignment horizontal="center" wrapText="1"/>
    </xf>
    <xf numFmtId="0" fontId="31" fillId="3" borderId="31" xfId="0" applyFont="1" applyFill="1" applyBorder="1" applyAlignment="1">
      <alignment horizontal="center"/>
    </xf>
    <xf numFmtId="0" fontId="32" fillId="0" borderId="48" xfId="0" applyFont="1" applyFill="1" applyBorder="1" applyAlignment="1">
      <alignment wrapText="1"/>
    </xf>
    <xf numFmtId="0" fontId="32" fillId="0" borderId="45" xfId="0" applyFont="1" applyFill="1" applyBorder="1" applyAlignment="1">
      <alignment wrapText="1"/>
    </xf>
    <xf numFmtId="0" fontId="31" fillId="3" borderId="2" xfId="0" applyFont="1" applyFill="1" applyBorder="1" applyAlignment="1">
      <alignment horizontal="left"/>
    </xf>
    <xf numFmtId="0" fontId="31" fillId="0" borderId="8" xfId="0" applyFont="1" applyFill="1" applyBorder="1" applyAlignment="1">
      <alignment horizontal="left"/>
    </xf>
    <xf numFmtId="0" fontId="27" fillId="0" borderId="51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left"/>
    </xf>
    <xf numFmtId="164" fontId="32" fillId="0" borderId="23" xfId="0" applyNumberFormat="1" applyFont="1" applyBorder="1"/>
    <xf numFmtId="0" fontId="27" fillId="0" borderId="89" xfId="0" applyFont="1" applyBorder="1"/>
    <xf numFmtId="0" fontId="27" fillId="0" borderId="136" xfId="0" applyFont="1" applyBorder="1"/>
    <xf numFmtId="0" fontId="28" fillId="0" borderId="71" xfId="0" applyFont="1" applyBorder="1" applyAlignment="1">
      <alignment horizontal="center"/>
    </xf>
    <xf numFmtId="164" fontId="27" fillId="0" borderId="22" xfId="0" applyNumberFormat="1" applyFont="1" applyBorder="1"/>
    <xf numFmtId="164" fontId="27" fillId="0" borderId="20" xfId="0" applyNumberFormat="1" applyFont="1" applyBorder="1"/>
    <xf numFmtId="164" fontId="28" fillId="0" borderId="41" xfId="0" applyNumberFormat="1" applyFont="1" applyBorder="1"/>
    <xf numFmtId="164" fontId="27" fillId="0" borderId="52" xfId="0" applyNumberFormat="1" applyFont="1" applyBorder="1"/>
    <xf numFmtId="164" fontId="0" fillId="0" borderId="89" xfId="0" applyNumberFormat="1" applyBorder="1"/>
    <xf numFmtId="4" fontId="28" fillId="0" borderId="101" xfId="0" applyNumberFormat="1" applyFont="1" applyBorder="1"/>
    <xf numFmtId="4" fontId="28" fillId="0" borderId="165" xfId="0" applyNumberFormat="1" applyFont="1" applyBorder="1"/>
    <xf numFmtId="164" fontId="27" fillId="0" borderId="89" xfId="0" applyNumberFormat="1" applyFont="1" applyBorder="1"/>
    <xf numFmtId="4" fontId="27" fillId="0" borderId="101" xfId="0" applyNumberFormat="1" applyFont="1" applyBorder="1"/>
    <xf numFmtId="164" fontId="28" fillId="0" borderId="22" xfId="0" applyNumberFormat="1" applyFont="1" applyBorder="1"/>
    <xf numFmtId="164" fontId="0" fillId="0" borderId="27" xfId="0" applyNumberFormat="1" applyBorder="1"/>
    <xf numFmtId="0" fontId="31" fillId="0" borderId="54" xfId="0" applyFont="1" applyBorder="1" applyAlignment="1">
      <alignment horizontal="center" wrapText="1"/>
    </xf>
    <xf numFmtId="0" fontId="31" fillId="3" borderId="28" xfId="0" applyFont="1" applyFill="1" applyBorder="1" applyAlignment="1">
      <alignment horizontal="left"/>
    </xf>
    <xf numFmtId="164" fontId="27" fillId="0" borderId="23" xfId="0" applyNumberFormat="1" applyFont="1" applyFill="1" applyBorder="1" applyAlignment="1">
      <alignment horizontal="right"/>
    </xf>
    <xf numFmtId="164" fontId="27" fillId="0" borderId="23" xfId="0" applyNumberFormat="1" applyFont="1" applyFill="1" applyBorder="1"/>
    <xf numFmtId="4" fontId="27" fillId="0" borderId="63" xfId="0" applyNumberFormat="1" applyFont="1" applyFill="1" applyBorder="1"/>
    <xf numFmtId="164" fontId="27" fillId="0" borderId="51" xfId="0" applyNumberFormat="1" applyFont="1" applyFill="1" applyBorder="1"/>
    <xf numFmtId="0" fontId="28" fillId="0" borderId="52" xfId="0" applyFont="1" applyFill="1" applyBorder="1" applyAlignment="1">
      <alignment horizontal="left"/>
    </xf>
    <xf numFmtId="0" fontId="28" fillId="0" borderId="35" xfId="0" applyFont="1" applyFill="1" applyBorder="1" applyAlignment="1">
      <alignment horizontal="center"/>
    </xf>
    <xf numFmtId="0" fontId="27" fillId="0" borderId="22" xfId="0" applyFont="1" applyFill="1" applyBorder="1" applyAlignment="1">
      <alignment horizontal="left" wrapText="1"/>
    </xf>
    <xf numFmtId="4" fontId="27" fillId="0" borderId="99" xfId="0" applyNumberFormat="1" applyFont="1" applyFill="1" applyBorder="1"/>
    <xf numFmtId="0" fontId="27" fillId="0" borderId="27" xfId="0" applyFont="1" applyFill="1" applyBorder="1" applyAlignment="1">
      <alignment horizontal="left" wrapText="1"/>
    </xf>
    <xf numFmtId="0" fontId="30" fillId="0" borderId="34" xfId="0" applyFont="1" applyFill="1" applyBorder="1" applyAlignment="1">
      <alignment horizontal="left"/>
    </xf>
    <xf numFmtId="0" fontId="30" fillId="0" borderId="120" xfId="0" applyFont="1" applyFill="1" applyBorder="1" applyAlignment="1">
      <alignment horizontal="left"/>
    </xf>
    <xf numFmtId="164" fontId="28" fillId="0" borderId="28" xfId="0" applyNumberFormat="1" applyFont="1" applyFill="1" applyBorder="1"/>
    <xf numFmtId="3" fontId="28" fillId="0" borderId="110" xfId="0" applyNumberFormat="1" applyFont="1" applyFill="1" applyBorder="1"/>
    <xf numFmtId="0" fontId="27" fillId="0" borderId="63" xfId="0" applyFont="1" applyFill="1" applyBorder="1" applyAlignment="1">
      <alignment horizontal="center"/>
    </xf>
    <xf numFmtId="0" fontId="30" fillId="0" borderId="62" xfId="0" applyFont="1" applyFill="1" applyBorder="1" applyAlignment="1">
      <alignment horizontal="left"/>
    </xf>
    <xf numFmtId="0" fontId="27" fillId="0" borderId="23" xfId="0" applyFont="1" applyFill="1" applyBorder="1" applyAlignment="1">
      <alignment horizontal="center" wrapText="1"/>
    </xf>
    <xf numFmtId="0" fontId="27" fillId="0" borderId="32" xfId="0" applyFont="1" applyFill="1" applyBorder="1" applyAlignment="1">
      <alignment horizontal="center" wrapText="1"/>
    </xf>
    <xf numFmtId="0" fontId="32" fillId="0" borderId="92" xfId="0" applyFont="1" applyFill="1" applyBorder="1"/>
    <xf numFmtId="0" fontId="27" fillId="0" borderId="61" xfId="0" applyFont="1" applyFill="1" applyBorder="1" applyAlignment="1">
      <alignment horizontal="left" wrapText="1"/>
    </xf>
    <xf numFmtId="0" fontId="30" fillId="0" borderId="151" xfId="0" applyFont="1" applyFill="1" applyBorder="1" applyAlignment="1">
      <alignment horizontal="left"/>
    </xf>
    <xf numFmtId="3" fontId="30" fillId="0" borderId="110" xfId="0" applyNumberFormat="1" applyFont="1" applyFill="1" applyBorder="1"/>
    <xf numFmtId="2" fontId="30" fillId="0" borderId="151" xfId="0" applyNumberFormat="1" applyFont="1" applyFill="1" applyBorder="1" applyAlignment="1">
      <alignment horizontal="left"/>
    </xf>
    <xf numFmtId="2" fontId="30" fillId="0" borderId="110" xfId="0" applyNumberFormat="1" applyFont="1" applyFill="1" applyBorder="1" applyAlignment="1">
      <alignment horizontal="left"/>
    </xf>
    <xf numFmtId="2" fontId="27" fillId="0" borderId="110" xfId="0" applyNumberFormat="1" applyFont="1" applyFill="1" applyBorder="1"/>
    <xf numFmtId="0" fontId="31" fillId="0" borderId="38" xfId="0" applyFont="1" applyFill="1" applyBorder="1" applyAlignment="1">
      <alignment horizontal="left"/>
    </xf>
    <xf numFmtId="164" fontId="28" fillId="0" borderId="9" xfId="0" applyNumberFormat="1" applyFont="1" applyFill="1" applyBorder="1"/>
    <xf numFmtId="0" fontId="32" fillId="0" borderId="25" xfId="0" applyFont="1" applyBorder="1"/>
    <xf numFmtId="164" fontId="0" fillId="0" borderId="23" xfId="0" applyNumberFormat="1" applyBorder="1"/>
    <xf numFmtId="0" fontId="32" fillId="0" borderId="47" xfId="0" applyFont="1" applyBorder="1"/>
    <xf numFmtId="4" fontId="27" fillId="0" borderId="70" xfId="0" applyNumberFormat="1" applyFont="1" applyBorder="1"/>
    <xf numFmtId="0" fontId="0" fillId="0" borderId="88" xfId="0" applyBorder="1"/>
    <xf numFmtId="164" fontId="27" fillId="0" borderId="50" xfId="0" applyNumberFormat="1" applyFont="1" applyBorder="1"/>
    <xf numFmtId="164" fontId="28" fillId="0" borderId="59" xfId="0" applyNumberFormat="1" applyFont="1" applyBorder="1"/>
    <xf numFmtId="164" fontId="28" fillId="0" borderId="37" xfId="0" applyNumberFormat="1" applyFont="1" applyBorder="1"/>
    <xf numFmtId="0" fontId="30" fillId="0" borderId="8" xfId="0" applyFont="1" applyFill="1" applyBorder="1" applyAlignment="1">
      <alignment horizontal="center"/>
    </xf>
    <xf numFmtId="0" fontId="44" fillId="0" borderId="136" xfId="0" applyFont="1" applyBorder="1" applyAlignment="1">
      <alignment horizontal="center"/>
    </xf>
    <xf numFmtId="4" fontId="28" fillId="0" borderId="140" xfId="0" applyNumberFormat="1" applyFont="1" applyBorder="1"/>
    <xf numFmtId="4" fontId="28" fillId="0" borderId="31" xfId="0" applyNumberFormat="1" applyFont="1" applyBorder="1"/>
    <xf numFmtId="4" fontId="28" fillId="0" borderId="132" xfId="0" applyNumberFormat="1" applyFont="1" applyBorder="1"/>
    <xf numFmtId="4" fontId="28" fillId="0" borderId="159" xfId="0" applyNumberFormat="1" applyFont="1" applyBorder="1"/>
    <xf numFmtId="4" fontId="27" fillId="0" borderId="88" xfId="0" applyNumberFormat="1" applyFont="1" applyBorder="1"/>
    <xf numFmtId="4" fontId="27" fillId="0" borderId="31" xfId="0" applyNumberFormat="1" applyFont="1" applyBorder="1"/>
    <xf numFmtId="4" fontId="28" fillId="0" borderId="141" xfId="0" applyNumberFormat="1" applyFont="1" applyBorder="1"/>
    <xf numFmtId="0" fontId="31" fillId="0" borderId="139" xfId="0" applyFont="1" applyBorder="1" applyAlignment="1">
      <alignment horizontal="center"/>
    </xf>
    <xf numFmtId="3" fontId="31" fillId="0" borderId="79" xfId="0" applyNumberFormat="1" applyFont="1" applyBorder="1"/>
    <xf numFmtId="3" fontId="31" fillId="3" borderId="12" xfId="0" applyNumberFormat="1" applyFont="1" applyFill="1" applyBorder="1"/>
    <xf numFmtId="3" fontId="31" fillId="0" borderId="136" xfId="0" applyNumberFormat="1" applyFont="1" applyFill="1" applyBorder="1"/>
    <xf numFmtId="3" fontId="31" fillId="0" borderId="45" xfId="0" applyNumberFormat="1" applyFont="1" applyBorder="1"/>
    <xf numFmtId="3" fontId="31" fillId="0" borderId="26" xfId="0" applyNumberFormat="1" applyFont="1" applyBorder="1"/>
    <xf numFmtId="3" fontId="31" fillId="0" borderId="12" xfId="0" applyNumberFormat="1" applyFont="1" applyBorder="1"/>
    <xf numFmtId="0" fontId="27" fillId="0" borderId="139" xfId="1" applyFont="1" applyBorder="1" applyAlignment="1">
      <alignment horizontal="center"/>
    </xf>
    <xf numFmtId="0" fontId="31" fillId="0" borderId="143" xfId="1" applyFont="1" applyBorder="1" applyAlignment="1">
      <alignment horizontal="center"/>
    </xf>
    <xf numFmtId="0" fontId="28" fillId="0" borderId="143" xfId="1" applyFont="1" applyBorder="1" applyAlignment="1">
      <alignment horizontal="center"/>
    </xf>
    <xf numFmtId="0" fontId="28" fillId="0" borderId="143" xfId="1" applyFont="1" applyBorder="1" applyAlignment="1">
      <alignment horizontal="center" wrapText="1"/>
    </xf>
    <xf numFmtId="0" fontId="31" fillId="0" borderId="143" xfId="2" applyFont="1" applyBorder="1" applyAlignment="1">
      <alignment horizontal="center"/>
    </xf>
    <xf numFmtId="0" fontId="28" fillId="0" borderId="143" xfId="2" applyFont="1" applyBorder="1" applyAlignment="1">
      <alignment horizontal="center"/>
    </xf>
    <xf numFmtId="0" fontId="31" fillId="0" borderId="143" xfId="2" applyFont="1" applyFill="1" applyBorder="1" applyAlignment="1">
      <alignment horizontal="center" wrapText="1"/>
    </xf>
    <xf numFmtId="164" fontId="32" fillId="0" borderId="35" xfId="0" applyNumberFormat="1" applyFont="1" applyBorder="1"/>
    <xf numFmtId="0" fontId="32" fillId="0" borderId="166" xfId="0" applyFont="1" applyBorder="1"/>
    <xf numFmtId="164" fontId="32" fillId="0" borderId="150" xfId="1" applyNumberFormat="1" applyFont="1" applyBorder="1"/>
    <xf numFmtId="0" fontId="32" fillId="0" borderId="132" xfId="0" applyFont="1" applyFill="1" applyBorder="1"/>
    <xf numFmtId="0" fontId="30" fillId="0" borderId="72" xfId="0" applyFont="1" applyFill="1" applyBorder="1" applyAlignment="1">
      <alignment horizontal="left"/>
    </xf>
    <xf numFmtId="0" fontId="27" fillId="2" borderId="27" xfId="0" applyFont="1" applyFill="1" applyBorder="1" applyAlignment="1">
      <alignment horizontal="left" wrapText="1"/>
    </xf>
    <xf numFmtId="0" fontId="27" fillId="2" borderId="23" xfId="0" applyFont="1" applyFill="1" applyBorder="1" applyAlignment="1">
      <alignment horizontal="center"/>
    </xf>
    <xf numFmtId="164" fontId="27" fillId="2" borderId="63" xfId="0" applyNumberFormat="1" applyFont="1" applyFill="1" applyBorder="1"/>
    <xf numFmtId="0" fontId="32" fillId="2" borderId="26" xfId="0" applyFont="1" applyFill="1" applyBorder="1" applyAlignment="1">
      <alignment wrapText="1"/>
    </xf>
    <xf numFmtId="164" fontId="28" fillId="0" borderId="35" xfId="0" applyNumberFormat="1" applyFont="1" applyFill="1" applyBorder="1" applyAlignment="1">
      <alignment horizontal="right"/>
    </xf>
    <xf numFmtId="2" fontId="27" fillId="0" borderId="27" xfId="0" applyNumberFormat="1" applyFont="1" applyFill="1" applyBorder="1" applyAlignment="1">
      <alignment horizontal="left" wrapText="1"/>
    </xf>
    <xf numFmtId="1" fontId="27" fillId="0" borderId="63" xfId="0" applyNumberFormat="1" applyFont="1" applyFill="1" applyBorder="1" applyAlignment="1">
      <alignment horizontal="center"/>
    </xf>
    <xf numFmtId="0" fontId="45" fillId="0" borderId="45" xfId="0" applyFont="1" applyFill="1" applyBorder="1"/>
    <xf numFmtId="0" fontId="27" fillId="0" borderId="80" xfId="0" applyFont="1" applyFill="1" applyBorder="1" applyAlignment="1">
      <alignment horizontal="center"/>
    </xf>
    <xf numFmtId="0" fontId="30" fillId="0" borderId="71" xfId="0" applyFont="1" applyFill="1" applyBorder="1" applyAlignment="1">
      <alignment horizontal="left"/>
    </xf>
    <xf numFmtId="164" fontId="28" fillId="0" borderId="72" xfId="0" applyNumberFormat="1" applyFont="1" applyFill="1" applyBorder="1"/>
    <xf numFmtId="0" fontId="32" fillId="0" borderId="75" xfId="0" applyFont="1" applyFill="1" applyBorder="1"/>
    <xf numFmtId="0" fontId="31" fillId="0" borderId="104" xfId="0" applyFont="1" applyBorder="1" applyAlignment="1">
      <alignment horizontal="center"/>
    </xf>
    <xf numFmtId="0" fontId="31" fillId="0" borderId="100" xfId="0" applyFont="1" applyFill="1" applyBorder="1" applyAlignment="1">
      <alignment horizontal="center" wrapText="1"/>
    </xf>
    <xf numFmtId="164" fontId="32" fillId="0" borderId="24" xfId="0" applyNumberFormat="1" applyFont="1" applyFill="1" applyBorder="1"/>
    <xf numFmtId="0" fontId="31" fillId="0" borderId="25" xfId="0" applyFont="1" applyBorder="1"/>
    <xf numFmtId="4" fontId="31" fillId="0" borderId="23" xfId="0" applyNumberFormat="1" applyFont="1" applyBorder="1"/>
    <xf numFmtId="164" fontId="31" fillId="0" borderId="23" xfId="0" applyNumberFormat="1" applyFont="1" applyBorder="1"/>
    <xf numFmtId="164" fontId="31" fillId="0" borderId="24" xfId="0" applyNumberFormat="1" applyFont="1" applyBorder="1"/>
    <xf numFmtId="0" fontId="32" fillId="3" borderId="25" xfId="0" applyFont="1" applyFill="1" applyBorder="1"/>
    <xf numFmtId="4" fontId="41" fillId="3" borderId="23" xfId="0" applyNumberFormat="1" applyFont="1" applyFill="1" applyBorder="1"/>
    <xf numFmtId="3" fontId="41" fillId="3" borderId="23" xfId="0" applyNumberFormat="1" applyFont="1" applyFill="1" applyBorder="1"/>
    <xf numFmtId="3" fontId="32" fillId="3" borderId="23" xfId="0" applyNumberFormat="1" applyFont="1" applyFill="1" applyBorder="1"/>
    <xf numFmtId="164" fontId="0" fillId="3" borderId="23" xfId="0" applyNumberFormat="1" applyFill="1" applyBorder="1"/>
    <xf numFmtId="0" fontId="0" fillId="3" borderId="23" xfId="0" applyFill="1" applyBorder="1"/>
    <xf numFmtId="164" fontId="32" fillId="3" borderId="23" xfId="0" applyNumberFormat="1" applyFont="1" applyFill="1" applyBorder="1"/>
    <xf numFmtId="3" fontId="31" fillId="0" borderId="23" xfId="0" applyNumberFormat="1" applyFont="1" applyBorder="1"/>
    <xf numFmtId="4" fontId="32" fillId="3" borderId="23" xfId="0" applyNumberFormat="1" applyFont="1" applyFill="1" applyBorder="1"/>
    <xf numFmtId="3" fontId="0" fillId="3" borderId="23" xfId="0" applyNumberFormat="1" applyFill="1" applyBorder="1"/>
    <xf numFmtId="0" fontId="32" fillId="3" borderId="23" xfId="0" applyFont="1" applyFill="1" applyBorder="1"/>
    <xf numFmtId="164" fontId="41" fillId="3" borderId="23" xfId="0" applyNumberFormat="1" applyFont="1" applyFill="1" applyBorder="1"/>
    <xf numFmtId="0" fontId="0" fillId="0" borderId="35" xfId="0" applyBorder="1"/>
    <xf numFmtId="164" fontId="31" fillId="0" borderId="103" xfId="0" applyNumberFormat="1" applyFont="1" applyFill="1" applyBorder="1" applyAlignment="1">
      <alignment horizontal="center" wrapText="1"/>
    </xf>
    <xf numFmtId="164" fontId="32" fillId="0" borderId="24" xfId="0" applyNumberFormat="1" applyFont="1" applyBorder="1"/>
    <xf numFmtId="164" fontId="32" fillId="3" borderId="24" xfId="0" applyNumberFormat="1" applyFont="1" applyFill="1" applyBorder="1"/>
    <xf numFmtId="164" fontId="32" fillId="0" borderId="46" xfId="0" applyNumberFormat="1" applyFont="1" applyBorder="1"/>
    <xf numFmtId="3" fontId="31" fillId="0" borderId="24" xfId="0" applyNumberFormat="1" applyFont="1" applyBorder="1"/>
    <xf numFmtId="164" fontId="28" fillId="0" borderId="13" xfId="0" applyNumberFormat="1" applyFont="1" applyBorder="1"/>
    <xf numFmtId="0" fontId="32" fillId="0" borderId="34" xfId="1" applyFont="1" applyBorder="1" applyAlignment="1">
      <alignment horizontal="center"/>
    </xf>
    <xf numFmtId="0" fontId="32" fillId="0" borderId="28" xfId="1" applyFont="1" applyBorder="1"/>
    <xf numFmtId="4" fontId="32" fillId="0" borderId="159" xfId="1" applyNumberFormat="1" applyFont="1" applyBorder="1"/>
    <xf numFmtId="0" fontId="31" fillId="0" borderId="27" xfId="1" applyFont="1" applyBorder="1" applyAlignment="1">
      <alignment horizontal="left"/>
    </xf>
    <xf numFmtId="164" fontId="31" fillId="0" borderId="132" xfId="1" applyNumberFormat="1" applyFont="1" applyBorder="1"/>
    <xf numFmtId="0" fontId="46" fillId="0" borderId="167" xfId="0" applyFont="1" applyBorder="1" applyAlignment="1">
      <alignment horizontal="left"/>
    </xf>
    <xf numFmtId="164" fontId="32" fillId="0" borderId="75" xfId="0" applyNumberFormat="1" applyFont="1" applyBorder="1" applyAlignment="1">
      <alignment horizontal="right"/>
    </xf>
    <xf numFmtId="0" fontId="29" fillId="0" borderId="95" xfId="0" applyFont="1" applyBorder="1"/>
    <xf numFmtId="164" fontId="29" fillId="0" borderId="88" xfId="0" applyNumberFormat="1" applyFont="1" applyBorder="1"/>
    <xf numFmtId="0" fontId="1" fillId="0" borderId="0" xfId="0" applyFont="1"/>
    <xf numFmtId="164" fontId="32" fillId="2" borderId="23" xfId="0" applyNumberFormat="1" applyFont="1" applyFill="1" applyBorder="1"/>
    <xf numFmtId="164" fontId="31" fillId="2" borderId="23" xfId="0" applyNumberFormat="1" applyFont="1" applyFill="1" applyBorder="1"/>
    <xf numFmtId="0" fontId="0" fillId="2" borderId="23" xfId="0" applyFill="1" applyBorder="1"/>
    <xf numFmtId="164" fontId="0" fillId="2" borderId="23" xfId="0" applyNumberFormat="1" applyFill="1" applyBorder="1"/>
    <xf numFmtId="164" fontId="32" fillId="2" borderId="35" xfId="0" applyNumberFormat="1" applyFont="1" applyFill="1" applyBorder="1"/>
  </cellXfs>
  <cellStyles count="3">
    <cellStyle name="Normální" xfId="0" builtinId="0"/>
    <cellStyle name="normální_List1" xfId="1"/>
    <cellStyle name="normální_Lis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6"/>
  <sheetViews>
    <sheetView topLeftCell="A23" workbookViewId="0">
      <selection activeCell="C33" sqref="C33"/>
    </sheetView>
  </sheetViews>
  <sheetFormatPr defaultRowHeight="12.75" x14ac:dyDescent="0.2"/>
  <cols>
    <col min="1" max="1" width="4.42578125" customWidth="1"/>
    <col min="2" max="2" width="10.85546875" customWidth="1"/>
    <col min="3" max="3" width="44.140625" customWidth="1"/>
    <col min="4" max="4" width="13.28515625" customWidth="1"/>
    <col min="5" max="5" width="13.5703125" customWidth="1"/>
    <col min="6" max="6" width="14.42578125" customWidth="1"/>
    <col min="7" max="7" width="11.140625" customWidth="1"/>
    <col min="8" max="8" width="39" customWidth="1"/>
  </cols>
  <sheetData>
    <row r="1" spans="1:8" ht="18" customHeight="1" thickTop="1" x14ac:dyDescent="0.25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7" t="s">
        <v>6</v>
      </c>
    </row>
    <row r="2" spans="1:8" ht="18" customHeight="1" thickBot="1" x14ac:dyDescent="0.3">
      <c r="A2" s="8" t="s">
        <v>7</v>
      </c>
      <c r="B2" s="9"/>
      <c r="C2" s="9"/>
      <c r="D2" s="10" t="s">
        <v>8</v>
      </c>
      <c r="E2" s="11" t="s">
        <v>9</v>
      </c>
      <c r="F2" s="9" t="s">
        <v>10</v>
      </c>
      <c r="G2" s="9" t="s">
        <v>86</v>
      </c>
      <c r="H2" s="12"/>
    </row>
    <row r="3" spans="1:8" ht="20.100000000000001" customHeight="1" thickTop="1" thickBot="1" x14ac:dyDescent="0.3">
      <c r="A3" s="13" t="s">
        <v>11</v>
      </c>
      <c r="B3" s="14" t="s">
        <v>12</v>
      </c>
      <c r="C3" s="15"/>
      <c r="D3" s="16"/>
      <c r="E3" s="17"/>
      <c r="F3" s="18"/>
      <c r="G3" s="18"/>
      <c r="H3" s="19"/>
    </row>
    <row r="4" spans="1:8" ht="18" customHeight="1" thickTop="1" x14ac:dyDescent="0.25">
      <c r="A4" s="20"/>
      <c r="B4" s="21" t="s">
        <v>13</v>
      </c>
      <c r="C4" s="18"/>
      <c r="D4" s="22"/>
      <c r="E4" s="23"/>
      <c r="F4" s="18"/>
      <c r="G4" s="18"/>
      <c r="H4" s="19"/>
    </row>
    <row r="5" spans="1:8" ht="18" customHeight="1" x14ac:dyDescent="0.25">
      <c r="A5" s="24"/>
      <c r="B5" s="207" t="s">
        <v>14</v>
      </c>
      <c r="C5" s="18"/>
      <c r="D5" s="22"/>
      <c r="E5" s="23"/>
      <c r="F5" s="18"/>
      <c r="G5" s="18"/>
      <c r="H5" s="19"/>
    </row>
    <row r="6" spans="1:8" ht="18" customHeight="1" x14ac:dyDescent="0.25">
      <c r="A6" s="24">
        <v>1</v>
      </c>
      <c r="B6" s="18"/>
      <c r="C6" s="25" t="s">
        <v>15</v>
      </c>
      <c r="D6" s="26">
        <v>143968</v>
      </c>
      <c r="E6" s="27">
        <v>123968</v>
      </c>
      <c r="F6" s="28">
        <v>20000</v>
      </c>
      <c r="G6" s="29"/>
      <c r="H6" s="30"/>
    </row>
    <row r="7" spans="1:8" ht="18" customHeight="1" x14ac:dyDescent="0.25">
      <c r="A7" s="31">
        <v>2</v>
      </c>
      <c r="B7" s="18"/>
      <c r="C7" s="25" t="s">
        <v>16</v>
      </c>
      <c r="D7" s="26">
        <v>320</v>
      </c>
      <c r="E7" s="149">
        <v>320</v>
      </c>
      <c r="F7" s="28"/>
      <c r="G7" s="33"/>
      <c r="H7" s="30"/>
    </row>
    <row r="8" spans="1:8" ht="18" customHeight="1" x14ac:dyDescent="0.25">
      <c r="A8" s="24">
        <v>3</v>
      </c>
      <c r="B8" s="18"/>
      <c r="C8" s="25" t="s">
        <v>39</v>
      </c>
      <c r="D8" s="26">
        <v>2000</v>
      </c>
      <c r="E8" s="32"/>
      <c r="F8" s="28"/>
      <c r="G8" s="33"/>
      <c r="H8" s="30"/>
    </row>
    <row r="9" spans="1:8" ht="18" customHeight="1" x14ac:dyDescent="0.25">
      <c r="A9" s="24">
        <v>4</v>
      </c>
      <c r="B9" s="18"/>
      <c r="C9" s="25" t="s">
        <v>17</v>
      </c>
      <c r="D9" s="26">
        <v>58485</v>
      </c>
      <c r="E9" s="27">
        <v>48641</v>
      </c>
      <c r="F9" s="28">
        <v>9844</v>
      </c>
      <c r="G9" s="29"/>
      <c r="H9" s="30"/>
    </row>
    <row r="10" spans="1:8" ht="18" customHeight="1" x14ac:dyDescent="0.25">
      <c r="A10" s="31">
        <v>5</v>
      </c>
      <c r="B10" s="18"/>
      <c r="C10" s="25" t="s">
        <v>18</v>
      </c>
      <c r="D10" s="26">
        <v>172</v>
      </c>
      <c r="E10" s="149">
        <v>172</v>
      </c>
      <c r="F10" s="28"/>
      <c r="G10" s="33"/>
      <c r="H10" s="30"/>
    </row>
    <row r="11" spans="1:8" ht="18" customHeight="1" x14ac:dyDescent="0.25">
      <c r="A11" s="24">
        <v>6</v>
      </c>
      <c r="B11" s="18"/>
      <c r="C11" s="25" t="s">
        <v>80</v>
      </c>
      <c r="D11" s="26">
        <v>1968</v>
      </c>
      <c r="E11" s="27">
        <v>1861</v>
      </c>
      <c r="F11" s="28">
        <f>SUM(D11-E11)</f>
        <v>107</v>
      </c>
      <c r="G11" s="33"/>
      <c r="H11" s="34" t="s">
        <v>84</v>
      </c>
    </row>
    <row r="12" spans="1:8" ht="18" customHeight="1" x14ac:dyDescent="0.25">
      <c r="A12" s="31">
        <v>7</v>
      </c>
      <c r="B12" s="18"/>
      <c r="C12" s="25" t="s">
        <v>81</v>
      </c>
      <c r="D12" s="26">
        <v>595</v>
      </c>
      <c r="E12" s="149">
        <v>89</v>
      </c>
      <c r="F12" s="28">
        <v>506</v>
      </c>
      <c r="G12" s="33"/>
      <c r="H12" s="34" t="s">
        <v>85</v>
      </c>
    </row>
    <row r="13" spans="1:8" ht="18" customHeight="1" thickBot="1" x14ac:dyDescent="0.3">
      <c r="A13" s="31">
        <v>8</v>
      </c>
      <c r="B13" s="35"/>
      <c r="C13" s="176" t="s">
        <v>82</v>
      </c>
      <c r="D13" s="183">
        <v>50270</v>
      </c>
      <c r="E13" s="184">
        <v>16998</v>
      </c>
      <c r="F13" s="185">
        <v>33272</v>
      </c>
      <c r="G13" s="186"/>
      <c r="H13" s="187"/>
    </row>
    <row r="14" spans="1:8" ht="24.95" customHeight="1" thickBot="1" x14ac:dyDescent="0.3">
      <c r="A14" s="20"/>
      <c r="B14" s="174" t="s">
        <v>21</v>
      </c>
      <c r="C14" s="174"/>
      <c r="D14" s="37">
        <f>SUM(D6:D13)</f>
        <v>257778</v>
      </c>
      <c r="E14" s="38">
        <f>SUM(E6:E13)</f>
        <v>192049</v>
      </c>
      <c r="F14" s="39">
        <f>SUM(F6:F13)</f>
        <v>63729</v>
      </c>
      <c r="G14" s="39">
        <f>SUM(G6:G13)</f>
        <v>0</v>
      </c>
      <c r="H14" s="40"/>
    </row>
    <row r="15" spans="1:8" ht="18" customHeight="1" x14ac:dyDescent="0.25">
      <c r="A15" s="20"/>
      <c r="B15" s="153" t="s">
        <v>89</v>
      </c>
      <c r="C15" s="44"/>
      <c r="D15" s="150"/>
      <c r="E15" s="151"/>
      <c r="F15" s="152"/>
      <c r="G15" s="152"/>
      <c r="H15" s="19"/>
    </row>
    <row r="16" spans="1:8" ht="18" customHeight="1" x14ac:dyDescent="0.25">
      <c r="A16" s="20"/>
      <c r="B16" s="207" t="s">
        <v>33</v>
      </c>
      <c r="C16" s="194"/>
      <c r="D16" s="195"/>
      <c r="E16" s="189"/>
      <c r="F16" s="155"/>
      <c r="G16" s="155"/>
      <c r="H16" s="206"/>
    </row>
    <row r="17" spans="1:8" ht="18" customHeight="1" x14ac:dyDescent="0.25">
      <c r="A17" s="20">
        <v>9</v>
      </c>
      <c r="B17" s="153"/>
      <c r="C17" s="172" t="s">
        <v>90</v>
      </c>
      <c r="D17" s="173">
        <v>417</v>
      </c>
      <c r="E17" s="190">
        <v>110</v>
      </c>
      <c r="F17" s="168">
        <v>307</v>
      </c>
      <c r="G17" s="155"/>
      <c r="H17" s="169" t="s">
        <v>85</v>
      </c>
    </row>
    <row r="18" spans="1:8" ht="18" customHeight="1" thickBot="1" x14ac:dyDescent="0.3">
      <c r="A18" s="20">
        <v>10</v>
      </c>
      <c r="B18" s="177"/>
      <c r="C18" s="178" t="s">
        <v>94</v>
      </c>
      <c r="D18" s="179">
        <v>334</v>
      </c>
      <c r="E18" s="180">
        <v>97</v>
      </c>
      <c r="F18" s="181">
        <v>237</v>
      </c>
      <c r="G18" s="46"/>
      <c r="H18" s="182" t="s">
        <v>85</v>
      </c>
    </row>
    <row r="19" spans="1:8" ht="24.95" customHeight="1" thickBot="1" x14ac:dyDescent="0.3">
      <c r="A19" s="20"/>
      <c r="B19" s="36" t="s">
        <v>160</v>
      </c>
      <c r="C19" s="175"/>
      <c r="D19" s="150">
        <f>SUM(D17:D18)</f>
        <v>751</v>
      </c>
      <c r="E19" s="157">
        <f>SUM(E17:E18)</f>
        <v>207</v>
      </c>
      <c r="F19" s="39">
        <f>SUM(F17:F18)</f>
        <v>544</v>
      </c>
      <c r="G19" s="158"/>
      <c r="H19" s="19"/>
    </row>
    <row r="20" spans="1:8" ht="18" customHeight="1" x14ac:dyDescent="0.25">
      <c r="A20" s="24"/>
      <c r="B20" s="196" t="s">
        <v>22</v>
      </c>
      <c r="C20" s="197"/>
      <c r="D20" s="198"/>
      <c r="E20" s="199"/>
      <c r="F20" s="200"/>
      <c r="G20" s="201"/>
      <c r="H20" s="202"/>
    </row>
    <row r="21" spans="1:8" ht="18" customHeight="1" x14ac:dyDescent="0.25">
      <c r="A21" s="24"/>
      <c r="B21" s="207" t="s">
        <v>14</v>
      </c>
      <c r="C21" s="41"/>
      <c r="D21" s="42"/>
      <c r="E21" s="154"/>
      <c r="F21" s="155"/>
      <c r="G21" s="43"/>
      <c r="H21" s="156"/>
    </row>
    <row r="22" spans="1:8" ht="18" customHeight="1" x14ac:dyDescent="0.25">
      <c r="A22" s="24">
        <v>11</v>
      </c>
      <c r="B22" s="21"/>
      <c r="C22" s="41" t="s">
        <v>159</v>
      </c>
      <c r="D22" s="42">
        <v>533</v>
      </c>
      <c r="E22" s="190">
        <v>480</v>
      </c>
      <c r="F22" s="168">
        <v>53</v>
      </c>
      <c r="G22" s="43"/>
      <c r="H22" s="170" t="s">
        <v>85</v>
      </c>
    </row>
    <row r="23" spans="1:8" ht="18" customHeight="1" thickBot="1" x14ac:dyDescent="0.3">
      <c r="A23" s="31">
        <v>12</v>
      </c>
      <c r="B23" s="36"/>
      <c r="C23" s="176" t="s">
        <v>83</v>
      </c>
      <c r="D23" s="183">
        <v>3586</v>
      </c>
      <c r="E23" s="184">
        <v>661</v>
      </c>
      <c r="F23" s="188">
        <v>2925</v>
      </c>
      <c r="G23" s="186"/>
      <c r="H23" s="187" t="s">
        <v>85</v>
      </c>
    </row>
    <row r="24" spans="1:8" ht="24.95" customHeight="1" thickBot="1" x14ac:dyDescent="0.3">
      <c r="A24" s="45"/>
      <c r="B24" s="174" t="s">
        <v>23</v>
      </c>
      <c r="C24" s="174"/>
      <c r="D24" s="37">
        <f>SUM(D22:D23)</f>
        <v>4119</v>
      </c>
      <c r="E24" s="192">
        <f>SUM(E22:E23)</f>
        <v>1141</v>
      </c>
      <c r="F24" s="193">
        <f>SUM(F22:F23)</f>
        <v>2978</v>
      </c>
      <c r="G24" s="193">
        <f>SUM(G22:G23)</f>
        <v>0</v>
      </c>
      <c r="H24" s="40"/>
    </row>
    <row r="25" spans="1:8" ht="35.1" customHeight="1" thickBot="1" x14ac:dyDescent="0.3">
      <c r="A25" s="47"/>
      <c r="B25" s="48" t="s">
        <v>24</v>
      </c>
      <c r="C25" s="49"/>
      <c r="D25" s="50">
        <f>SUM(D14+D19+D24)</f>
        <v>262648</v>
      </c>
      <c r="E25" s="166">
        <f>SUM(E14+E19+E24)</f>
        <v>193397</v>
      </c>
      <c r="F25" s="167">
        <f>SUM(F14+F19+F24)</f>
        <v>67251</v>
      </c>
      <c r="G25" s="167">
        <f>SUM(G14+G19+G24)</f>
        <v>0</v>
      </c>
      <c r="H25" s="51"/>
    </row>
    <row r="26" spans="1:8" ht="24.95" customHeight="1" thickTop="1" x14ac:dyDescent="0.25">
      <c r="A26" s="1" t="s">
        <v>0</v>
      </c>
      <c r="B26" s="2" t="s">
        <v>1</v>
      </c>
      <c r="C26" s="2" t="s">
        <v>2</v>
      </c>
      <c r="D26" s="3" t="s">
        <v>3</v>
      </c>
      <c r="E26" s="4" t="s">
        <v>4</v>
      </c>
      <c r="F26" s="5" t="s">
        <v>5</v>
      </c>
      <c r="G26" s="6"/>
      <c r="H26" s="7" t="s">
        <v>6</v>
      </c>
    </row>
    <row r="27" spans="1:8" ht="24.95" customHeight="1" thickBot="1" x14ac:dyDescent="0.3">
      <c r="A27" s="8" t="s">
        <v>7</v>
      </c>
      <c r="B27" s="9"/>
      <c r="C27" s="9"/>
      <c r="D27" s="10" t="s">
        <v>8</v>
      </c>
      <c r="E27" s="11" t="s">
        <v>9</v>
      </c>
      <c r="F27" s="9" t="s">
        <v>10</v>
      </c>
      <c r="G27" s="9" t="s">
        <v>86</v>
      </c>
      <c r="H27" s="12"/>
    </row>
    <row r="28" spans="1:8" ht="20.100000000000001" customHeight="1" thickTop="1" thickBot="1" x14ac:dyDescent="0.3">
      <c r="A28" s="52" t="s">
        <v>25</v>
      </c>
      <c r="B28" s="53" t="s">
        <v>26</v>
      </c>
      <c r="C28" s="54"/>
      <c r="D28" s="55"/>
      <c r="E28" s="17"/>
      <c r="F28" s="56"/>
      <c r="G28" s="18"/>
      <c r="H28" s="19"/>
    </row>
    <row r="29" spans="1:8" ht="18" customHeight="1" thickTop="1" x14ac:dyDescent="0.2">
      <c r="A29" s="204"/>
      <c r="B29" s="57" t="s">
        <v>27</v>
      </c>
      <c r="C29" s="58"/>
      <c r="D29" s="59"/>
      <c r="E29" s="60"/>
      <c r="F29" s="61"/>
      <c r="G29" s="62"/>
      <c r="H29" s="63"/>
    </row>
    <row r="30" spans="1:8" ht="18" customHeight="1" x14ac:dyDescent="0.25">
      <c r="A30" s="87"/>
      <c r="B30" s="203" t="s">
        <v>161</v>
      </c>
      <c r="C30" s="58"/>
      <c r="D30" s="59"/>
      <c r="E30" s="60"/>
      <c r="F30" s="61"/>
      <c r="G30" s="62"/>
      <c r="H30" s="63"/>
    </row>
    <row r="31" spans="1:8" ht="18" customHeight="1" x14ac:dyDescent="0.25">
      <c r="A31" s="31">
        <v>13</v>
      </c>
      <c r="B31" s="64"/>
      <c r="C31" s="62" t="s">
        <v>28</v>
      </c>
      <c r="D31" s="65">
        <v>10536</v>
      </c>
      <c r="E31" s="66"/>
      <c r="F31" s="67">
        <v>17000</v>
      </c>
      <c r="G31" s="67"/>
      <c r="H31" s="63"/>
    </row>
    <row r="32" spans="1:8" ht="18" customHeight="1" thickBot="1" x14ac:dyDescent="0.3">
      <c r="A32" s="119">
        <v>14</v>
      </c>
      <c r="B32" s="68"/>
      <c r="C32" s="69" t="s">
        <v>29</v>
      </c>
      <c r="D32" s="70">
        <v>500</v>
      </c>
      <c r="E32" s="71"/>
      <c r="F32" s="72">
        <v>500</v>
      </c>
      <c r="G32" s="72"/>
      <c r="H32" s="73"/>
    </row>
    <row r="33" spans="1:8" ht="24.95" customHeight="1" thickBot="1" x14ac:dyDescent="0.3">
      <c r="A33" s="8"/>
      <c r="B33" s="74" t="s">
        <v>30</v>
      </c>
      <c r="C33" s="75"/>
      <c r="D33" s="76">
        <f>SUM(D31:D32)</f>
        <v>11036</v>
      </c>
      <c r="E33" s="77">
        <f>SUM(E31:E32)</f>
        <v>0</v>
      </c>
      <c r="F33" s="78">
        <f>SUM(F31:F32)</f>
        <v>17500</v>
      </c>
      <c r="G33" s="78">
        <f>SUM(G31:G32)</f>
        <v>0</v>
      </c>
      <c r="H33" s="79"/>
    </row>
    <row r="34" spans="1:8" ht="18" customHeight="1" thickTop="1" x14ac:dyDescent="0.25">
      <c r="A34" s="20"/>
      <c r="B34" s="80" t="s">
        <v>162</v>
      </c>
      <c r="C34" s="81"/>
      <c r="D34" s="82"/>
      <c r="E34" s="83"/>
      <c r="F34" s="84"/>
      <c r="G34" s="84"/>
      <c r="H34" s="85"/>
    </row>
    <row r="35" spans="1:8" ht="18" customHeight="1" x14ac:dyDescent="0.25">
      <c r="A35" s="24"/>
      <c r="B35" s="86" t="s">
        <v>14</v>
      </c>
      <c r="C35" s="86"/>
      <c r="D35" s="65"/>
      <c r="E35" s="66"/>
      <c r="F35" s="67"/>
      <c r="G35" s="67"/>
      <c r="H35" s="63"/>
    </row>
    <row r="36" spans="1:8" ht="18" customHeight="1" x14ac:dyDescent="0.25">
      <c r="A36" s="24">
        <v>15</v>
      </c>
      <c r="B36" s="64"/>
      <c r="C36" s="62" t="s">
        <v>31</v>
      </c>
      <c r="D36" s="65">
        <v>8000</v>
      </c>
      <c r="E36" s="66">
        <v>0</v>
      </c>
      <c r="F36" s="67">
        <v>8000</v>
      </c>
      <c r="G36" s="67"/>
      <c r="H36" s="63" t="s">
        <v>88</v>
      </c>
    </row>
    <row r="37" spans="1:8" ht="18" customHeight="1" x14ac:dyDescent="0.25">
      <c r="A37" s="171">
        <v>16</v>
      </c>
      <c r="B37" s="64"/>
      <c r="C37" s="62" t="s">
        <v>87</v>
      </c>
      <c r="D37" s="65">
        <v>2500</v>
      </c>
      <c r="E37" s="66"/>
      <c r="F37" s="67">
        <v>2500</v>
      </c>
      <c r="G37" s="67"/>
      <c r="H37" s="63" t="s">
        <v>88</v>
      </c>
    </row>
    <row r="38" spans="1:8" ht="18" customHeight="1" thickBot="1" x14ac:dyDescent="0.3">
      <c r="A38" s="87"/>
      <c r="B38" s="68"/>
      <c r="C38" s="88" t="s">
        <v>32</v>
      </c>
      <c r="D38" s="89">
        <f>SUM(D36:D37)</f>
        <v>10500</v>
      </c>
      <c r="E38" s="90">
        <f>SUM(E36:E37)</f>
        <v>0</v>
      </c>
      <c r="F38" s="91">
        <f>SUM(F36:F37)</f>
        <v>10500</v>
      </c>
      <c r="G38" s="91">
        <f>SUM(G36:G37)</f>
        <v>0</v>
      </c>
      <c r="H38" s="92"/>
    </row>
    <row r="39" spans="1:8" ht="18" customHeight="1" x14ac:dyDescent="0.25">
      <c r="A39" s="93"/>
      <c r="B39" s="86" t="s">
        <v>33</v>
      </c>
      <c r="C39" s="86"/>
      <c r="D39" s="65"/>
      <c r="E39" s="66"/>
      <c r="F39" s="67"/>
      <c r="G39" s="67"/>
      <c r="H39" s="63"/>
    </row>
    <row r="40" spans="1:8" ht="18" customHeight="1" x14ac:dyDescent="0.25">
      <c r="A40" s="31">
        <v>18</v>
      </c>
      <c r="B40" s="94"/>
      <c r="C40" s="62" t="s">
        <v>34</v>
      </c>
      <c r="D40" s="65">
        <v>202</v>
      </c>
      <c r="E40" s="66"/>
      <c r="F40" s="67">
        <v>202</v>
      </c>
      <c r="G40" s="67"/>
      <c r="H40" s="63"/>
    </row>
    <row r="41" spans="1:8" ht="18" customHeight="1" x14ac:dyDescent="0.25">
      <c r="A41" s="31">
        <v>19</v>
      </c>
      <c r="B41" s="64"/>
      <c r="C41" s="95" t="s">
        <v>35</v>
      </c>
      <c r="D41" s="96">
        <v>7200</v>
      </c>
      <c r="E41" s="97">
        <v>0</v>
      </c>
      <c r="F41" s="98">
        <v>0</v>
      </c>
      <c r="G41" s="98"/>
      <c r="H41" s="99" t="s">
        <v>91</v>
      </c>
    </row>
    <row r="42" spans="1:8" ht="18" customHeight="1" x14ac:dyDescent="0.25">
      <c r="A42" s="31">
        <v>20</v>
      </c>
      <c r="B42" s="64"/>
      <c r="C42" s="95" t="s">
        <v>92</v>
      </c>
      <c r="D42" s="96">
        <v>120</v>
      </c>
      <c r="E42" s="97"/>
      <c r="F42" s="98">
        <v>120</v>
      </c>
      <c r="G42" s="98"/>
      <c r="H42" s="99" t="s">
        <v>93</v>
      </c>
    </row>
    <row r="43" spans="1:8" ht="18" customHeight="1" x14ac:dyDescent="0.25">
      <c r="A43" s="31">
        <v>21</v>
      </c>
      <c r="B43" s="64"/>
      <c r="C43" s="95" t="s">
        <v>95</v>
      </c>
      <c r="D43" s="96">
        <v>120</v>
      </c>
      <c r="E43" s="97"/>
      <c r="F43" s="98">
        <v>120</v>
      </c>
      <c r="G43" s="98"/>
      <c r="H43" s="99" t="s">
        <v>93</v>
      </c>
    </row>
    <row r="44" spans="1:8" ht="18" customHeight="1" x14ac:dyDescent="0.25">
      <c r="A44" s="31">
        <v>22</v>
      </c>
      <c r="B44" s="64"/>
      <c r="C44" s="95" t="s">
        <v>96</v>
      </c>
      <c r="D44" s="96">
        <v>550</v>
      </c>
      <c r="E44" s="97"/>
      <c r="F44" s="98">
        <v>550</v>
      </c>
      <c r="G44" s="98"/>
      <c r="H44" s="99" t="s">
        <v>97</v>
      </c>
    </row>
    <row r="45" spans="1:8" ht="18" customHeight="1" x14ac:dyDescent="0.25">
      <c r="A45" s="31">
        <v>23</v>
      </c>
      <c r="B45" s="64"/>
      <c r="C45" s="95" t="s">
        <v>98</v>
      </c>
      <c r="D45" s="96">
        <v>200</v>
      </c>
      <c r="E45" s="97"/>
      <c r="F45" s="98">
        <v>200</v>
      </c>
      <c r="G45" s="98"/>
      <c r="H45" s="99" t="s">
        <v>97</v>
      </c>
    </row>
    <row r="46" spans="1:8" ht="18" customHeight="1" thickBot="1" x14ac:dyDescent="0.3">
      <c r="A46" s="100"/>
      <c r="B46" s="68"/>
      <c r="C46" s="88" t="s">
        <v>36</v>
      </c>
      <c r="D46" s="89">
        <f>SUM(D40:D45)</f>
        <v>8392</v>
      </c>
      <c r="E46" s="90">
        <f>SUM(E40:E45)</f>
        <v>0</v>
      </c>
      <c r="F46" s="91">
        <f>SUM(F40:F45)</f>
        <v>1192</v>
      </c>
      <c r="G46" s="91">
        <f>SUM(G40:G45)</f>
        <v>0</v>
      </c>
      <c r="H46" s="73"/>
    </row>
    <row r="47" spans="1:8" ht="24.95" customHeight="1" thickBot="1" x14ac:dyDescent="0.25">
      <c r="A47" s="101"/>
      <c r="B47" s="102" t="s">
        <v>37</v>
      </c>
      <c r="C47" s="102"/>
      <c r="D47" s="103">
        <f>SUM(D38+D46)</f>
        <v>18892</v>
      </c>
      <c r="E47" s="104">
        <f>SUM(E38+E46)</f>
        <v>0</v>
      </c>
      <c r="F47" s="105">
        <f>SUM(F38+F46)</f>
        <v>11692</v>
      </c>
      <c r="G47" s="105">
        <f>SUM(G38+G46)</f>
        <v>0</v>
      </c>
      <c r="H47" s="79"/>
    </row>
    <row r="48" spans="1:8" ht="18" customHeight="1" thickTop="1" x14ac:dyDescent="0.25">
      <c r="A48" s="1" t="s">
        <v>0</v>
      </c>
      <c r="B48" s="2" t="s">
        <v>1</v>
      </c>
      <c r="C48" s="2" t="s">
        <v>2</v>
      </c>
      <c r="D48" s="3" t="s">
        <v>3</v>
      </c>
      <c r="E48" s="4" t="s">
        <v>4</v>
      </c>
      <c r="F48" s="5" t="s">
        <v>38</v>
      </c>
      <c r="G48" s="6"/>
      <c r="H48" s="7" t="s">
        <v>6</v>
      </c>
    </row>
    <row r="49" spans="1:8" ht="18" customHeight="1" thickBot="1" x14ac:dyDescent="0.3">
      <c r="A49" s="8" t="s">
        <v>7</v>
      </c>
      <c r="B49" s="9"/>
      <c r="C49" s="9"/>
      <c r="D49" s="10" t="s">
        <v>8</v>
      </c>
      <c r="E49" s="11" t="s">
        <v>9</v>
      </c>
      <c r="F49" s="9" t="s">
        <v>10</v>
      </c>
      <c r="G49" s="9" t="s">
        <v>86</v>
      </c>
      <c r="H49" s="12"/>
    </row>
    <row r="50" spans="1:8" ht="18" customHeight="1" thickTop="1" x14ac:dyDescent="0.2">
      <c r="A50" s="106"/>
      <c r="B50" s="107" t="s">
        <v>13</v>
      </c>
      <c r="C50" s="81"/>
      <c r="D50" s="82"/>
      <c r="E50" s="83"/>
      <c r="F50" s="84"/>
      <c r="G50" s="84"/>
      <c r="H50" s="85"/>
    </row>
    <row r="51" spans="1:8" ht="18" customHeight="1" x14ac:dyDescent="0.25">
      <c r="A51" s="87"/>
      <c r="B51" s="86" t="s">
        <v>14</v>
      </c>
      <c r="C51" s="86"/>
      <c r="D51" s="65"/>
      <c r="E51" s="66"/>
      <c r="F51" s="67"/>
      <c r="G51" s="67"/>
      <c r="H51" s="63"/>
    </row>
    <row r="52" spans="1:8" ht="18" customHeight="1" x14ac:dyDescent="0.25">
      <c r="A52" s="24">
        <v>26</v>
      </c>
      <c r="B52" s="64"/>
      <c r="C52" s="62" t="s">
        <v>106</v>
      </c>
      <c r="D52" s="65">
        <v>90000</v>
      </c>
      <c r="E52" s="66"/>
      <c r="F52" s="67">
        <v>30000</v>
      </c>
      <c r="G52" s="67">
        <v>60000</v>
      </c>
      <c r="H52" s="63" t="s">
        <v>107</v>
      </c>
    </row>
    <row r="53" spans="1:8" ht="18" customHeight="1" x14ac:dyDescent="0.25">
      <c r="A53" s="24">
        <v>27</v>
      </c>
      <c r="B53" s="64"/>
      <c r="C53" s="62" t="s">
        <v>108</v>
      </c>
      <c r="D53" s="65">
        <v>5000</v>
      </c>
      <c r="E53" s="66"/>
      <c r="F53" s="67">
        <v>5000</v>
      </c>
      <c r="G53" s="67"/>
      <c r="H53" s="63" t="s">
        <v>109</v>
      </c>
    </row>
    <row r="54" spans="1:8" ht="18" customHeight="1" x14ac:dyDescent="0.25">
      <c r="A54" s="24">
        <v>28</v>
      </c>
      <c r="B54" s="64"/>
      <c r="C54" s="62" t="s">
        <v>168</v>
      </c>
      <c r="D54" s="65">
        <v>5000</v>
      </c>
      <c r="E54" s="66"/>
      <c r="F54" s="67">
        <v>5000</v>
      </c>
      <c r="G54" s="67"/>
      <c r="H54" s="63"/>
    </row>
    <row r="55" spans="1:8" ht="18" customHeight="1" x14ac:dyDescent="0.25">
      <c r="A55" s="24"/>
      <c r="B55" s="64"/>
      <c r="C55" s="62" t="s">
        <v>171</v>
      </c>
      <c r="D55" s="65">
        <v>2000</v>
      </c>
      <c r="E55" s="66"/>
      <c r="F55" s="67">
        <v>2000</v>
      </c>
      <c r="G55" s="67"/>
      <c r="H55" s="63"/>
    </row>
    <row r="56" spans="1:8" ht="18" customHeight="1" x14ac:dyDescent="0.25">
      <c r="A56" s="24">
        <v>29</v>
      </c>
      <c r="B56" s="64"/>
      <c r="C56" s="62" t="s">
        <v>110</v>
      </c>
      <c r="D56" s="65">
        <v>15000</v>
      </c>
      <c r="E56" s="66"/>
      <c r="F56" s="67">
        <v>15000</v>
      </c>
      <c r="G56" s="67"/>
      <c r="H56" s="63" t="s">
        <v>109</v>
      </c>
    </row>
    <row r="57" spans="1:8" ht="18" customHeight="1" x14ac:dyDescent="0.25">
      <c r="A57" s="24">
        <v>30</v>
      </c>
      <c r="B57" s="64"/>
      <c r="C57" s="62" t="s">
        <v>155</v>
      </c>
      <c r="D57" s="65">
        <v>25000</v>
      </c>
      <c r="E57" s="66"/>
      <c r="F57" s="67">
        <v>25000</v>
      </c>
      <c r="G57" s="67"/>
      <c r="H57" s="63" t="s">
        <v>156</v>
      </c>
    </row>
    <row r="58" spans="1:8" ht="18" customHeight="1" x14ac:dyDescent="0.25">
      <c r="A58" s="24"/>
      <c r="B58" s="64"/>
      <c r="C58" s="62" t="s">
        <v>169</v>
      </c>
      <c r="D58" s="65"/>
      <c r="E58" s="66"/>
      <c r="F58" s="67"/>
      <c r="G58" s="67"/>
      <c r="H58" s="63"/>
    </row>
    <row r="59" spans="1:8" ht="18" customHeight="1" x14ac:dyDescent="0.25">
      <c r="A59" s="24"/>
      <c r="B59" s="64"/>
      <c r="C59" s="62" t="s">
        <v>170</v>
      </c>
      <c r="D59" s="65">
        <v>8500</v>
      </c>
      <c r="E59" s="66"/>
      <c r="F59" s="67">
        <v>8500</v>
      </c>
      <c r="G59" s="67"/>
      <c r="H59" s="63"/>
    </row>
    <row r="60" spans="1:8" ht="18" customHeight="1" x14ac:dyDescent="0.25">
      <c r="A60" s="24"/>
      <c r="B60" s="64"/>
      <c r="C60" s="62" t="s">
        <v>172</v>
      </c>
      <c r="D60" s="65">
        <v>3000</v>
      </c>
      <c r="E60" s="66"/>
      <c r="F60" s="67">
        <v>3000</v>
      </c>
      <c r="G60" s="67"/>
      <c r="H60" s="63"/>
    </row>
    <row r="61" spans="1:8" ht="18" customHeight="1" x14ac:dyDescent="0.25">
      <c r="A61" s="24"/>
      <c r="B61" s="64"/>
      <c r="C61" s="62" t="s">
        <v>19</v>
      </c>
      <c r="D61" s="65">
        <v>12000</v>
      </c>
      <c r="E61" s="66"/>
      <c r="F61" s="67">
        <v>12000</v>
      </c>
      <c r="G61" s="67"/>
      <c r="H61" s="63" t="s">
        <v>173</v>
      </c>
    </row>
    <row r="62" spans="1:8" ht="18" customHeight="1" x14ac:dyDescent="0.25">
      <c r="A62" s="24"/>
      <c r="B62" s="64"/>
      <c r="C62" s="62" t="s">
        <v>175</v>
      </c>
      <c r="D62" s="65">
        <v>3000</v>
      </c>
      <c r="E62" s="66"/>
      <c r="F62" s="67">
        <v>3000</v>
      </c>
      <c r="G62" s="67"/>
      <c r="H62" s="63" t="s">
        <v>174</v>
      </c>
    </row>
    <row r="63" spans="1:8" ht="18" customHeight="1" x14ac:dyDescent="0.25">
      <c r="A63" s="24"/>
      <c r="B63" s="64"/>
      <c r="C63" s="62" t="s">
        <v>176</v>
      </c>
      <c r="D63" s="65">
        <v>5000</v>
      </c>
      <c r="E63" s="66"/>
      <c r="F63" s="67">
        <v>5000</v>
      </c>
      <c r="G63" s="67"/>
      <c r="H63" s="63" t="s">
        <v>177</v>
      </c>
    </row>
    <row r="64" spans="1:8" ht="18" customHeight="1" x14ac:dyDescent="0.25">
      <c r="A64" s="24"/>
      <c r="B64" s="64"/>
      <c r="C64" s="62" t="s">
        <v>169</v>
      </c>
      <c r="D64" s="65">
        <v>6000</v>
      </c>
      <c r="E64" s="66"/>
      <c r="F64" s="67">
        <v>6000</v>
      </c>
      <c r="G64" s="67"/>
      <c r="H64" s="63" t="s">
        <v>177</v>
      </c>
    </row>
    <row r="65" spans="1:8" ht="18" customHeight="1" x14ac:dyDescent="0.25">
      <c r="A65" s="24">
        <v>33</v>
      </c>
      <c r="B65" s="64"/>
      <c r="C65" s="62" t="s">
        <v>42</v>
      </c>
      <c r="D65" s="65">
        <v>60</v>
      </c>
      <c r="E65" s="66"/>
      <c r="F65" s="67">
        <v>60</v>
      </c>
      <c r="G65" s="67"/>
      <c r="H65" s="63" t="s">
        <v>43</v>
      </c>
    </row>
    <row r="66" spans="1:8" ht="18" customHeight="1" x14ac:dyDescent="0.25">
      <c r="A66" s="31">
        <v>36</v>
      </c>
      <c r="B66" s="64"/>
      <c r="C66" s="95" t="s">
        <v>102</v>
      </c>
      <c r="D66" s="96">
        <v>5000</v>
      </c>
      <c r="E66" s="97"/>
      <c r="F66" s="98">
        <v>5000</v>
      </c>
      <c r="G66" s="98"/>
      <c r="H66" s="99" t="s">
        <v>181</v>
      </c>
    </row>
    <row r="67" spans="1:8" ht="18" customHeight="1" x14ac:dyDescent="0.25">
      <c r="A67" s="31">
        <v>38</v>
      </c>
      <c r="B67" s="64"/>
      <c r="C67" s="95" t="s">
        <v>20</v>
      </c>
      <c r="D67" s="96">
        <v>2500</v>
      </c>
      <c r="E67" s="97"/>
      <c r="F67" s="98">
        <v>2500</v>
      </c>
      <c r="G67" s="98"/>
      <c r="H67" s="99" t="s">
        <v>182</v>
      </c>
    </row>
    <row r="68" spans="1:8" ht="18" customHeight="1" x14ac:dyDescent="0.25">
      <c r="A68" s="31">
        <v>40</v>
      </c>
      <c r="B68" s="64"/>
      <c r="C68" s="95" t="s">
        <v>103</v>
      </c>
      <c r="D68" s="96">
        <v>3000</v>
      </c>
      <c r="E68" s="97"/>
      <c r="F68" s="98">
        <v>3000</v>
      </c>
      <c r="G68" s="98"/>
      <c r="H68" s="99" t="s">
        <v>104</v>
      </c>
    </row>
    <row r="69" spans="1:8" ht="18" customHeight="1" x14ac:dyDescent="0.25">
      <c r="A69" s="31">
        <v>41</v>
      </c>
      <c r="B69" s="64"/>
      <c r="C69" s="95" t="s">
        <v>105</v>
      </c>
      <c r="D69" s="96">
        <v>16500</v>
      </c>
      <c r="E69" s="97"/>
      <c r="F69" s="98">
        <v>16500</v>
      </c>
      <c r="G69" s="98"/>
      <c r="H69" s="99" t="s">
        <v>158</v>
      </c>
    </row>
    <row r="70" spans="1:8" ht="18" customHeight="1" x14ac:dyDescent="0.25">
      <c r="A70" s="31">
        <v>43</v>
      </c>
      <c r="B70" s="64"/>
      <c r="C70" s="95" t="s">
        <v>179</v>
      </c>
      <c r="D70" s="96">
        <v>5000</v>
      </c>
      <c r="E70" s="97"/>
      <c r="F70" s="98">
        <v>5000</v>
      </c>
      <c r="G70" s="98"/>
      <c r="H70" s="99" t="s">
        <v>178</v>
      </c>
    </row>
    <row r="71" spans="1:8" ht="18" customHeight="1" x14ac:dyDescent="0.25">
      <c r="A71" s="31">
        <v>44</v>
      </c>
      <c r="B71" s="64"/>
      <c r="C71" s="95" t="s">
        <v>180</v>
      </c>
      <c r="D71" s="96">
        <v>6000</v>
      </c>
      <c r="E71" s="97"/>
      <c r="F71" s="98">
        <v>6000</v>
      </c>
      <c r="G71" s="98"/>
      <c r="H71" s="99" t="s">
        <v>181</v>
      </c>
    </row>
    <row r="72" spans="1:8" ht="18" customHeight="1" x14ac:dyDescent="0.25">
      <c r="A72" s="31"/>
      <c r="B72" s="64"/>
      <c r="C72" s="95" t="s">
        <v>183</v>
      </c>
      <c r="D72" s="96">
        <v>5000</v>
      </c>
      <c r="E72" s="97"/>
      <c r="F72" s="98">
        <v>5000</v>
      </c>
      <c r="G72" s="98"/>
      <c r="H72" s="99" t="s">
        <v>184</v>
      </c>
    </row>
    <row r="73" spans="1:8" ht="18" customHeight="1" x14ac:dyDescent="0.25">
      <c r="A73" s="31">
        <v>46</v>
      </c>
      <c r="B73" s="64"/>
      <c r="C73" s="95" t="s">
        <v>113</v>
      </c>
      <c r="D73" s="96">
        <v>90</v>
      </c>
      <c r="E73" s="97"/>
      <c r="F73" s="98">
        <v>90</v>
      </c>
      <c r="G73" s="98"/>
      <c r="H73" s="99" t="s">
        <v>43</v>
      </c>
    </row>
    <row r="74" spans="1:8" ht="18" customHeight="1" x14ac:dyDescent="0.25">
      <c r="A74" s="31">
        <v>47</v>
      </c>
      <c r="B74" s="64"/>
      <c r="C74" s="95" t="s">
        <v>113</v>
      </c>
      <c r="D74" s="96">
        <v>2015</v>
      </c>
      <c r="E74" s="97"/>
      <c r="F74" s="98">
        <v>2015</v>
      </c>
      <c r="G74" s="98"/>
      <c r="H74" s="99" t="s">
        <v>48</v>
      </c>
    </row>
    <row r="75" spans="1:8" ht="18" customHeight="1" x14ac:dyDescent="0.25">
      <c r="A75" s="31">
        <v>48</v>
      </c>
      <c r="B75" s="64"/>
      <c r="C75" s="95" t="s">
        <v>101</v>
      </c>
      <c r="D75" s="96">
        <v>200</v>
      </c>
      <c r="E75" s="97"/>
      <c r="F75" s="98">
        <v>200</v>
      </c>
      <c r="G75" s="98"/>
      <c r="H75" s="99" t="s">
        <v>111</v>
      </c>
    </row>
    <row r="76" spans="1:8" ht="18" customHeight="1" x14ac:dyDescent="0.25">
      <c r="A76" s="31">
        <v>49</v>
      </c>
      <c r="B76" s="64"/>
      <c r="C76" s="95" t="s">
        <v>101</v>
      </c>
      <c r="D76" s="96">
        <v>13685</v>
      </c>
      <c r="E76" s="97"/>
      <c r="F76" s="98">
        <v>13685</v>
      </c>
      <c r="G76" s="98"/>
      <c r="H76" s="99" t="s">
        <v>112</v>
      </c>
    </row>
    <row r="77" spans="1:8" ht="18" customHeight="1" thickBot="1" x14ac:dyDescent="0.3">
      <c r="A77" s="109"/>
      <c r="B77" s="68"/>
      <c r="C77" s="110" t="s">
        <v>32</v>
      </c>
      <c r="D77" s="111">
        <f>SUM(D52:D76)</f>
        <v>238550</v>
      </c>
      <c r="E77" s="112">
        <f>SUM(E52:E76)</f>
        <v>0</v>
      </c>
      <c r="F77" s="113">
        <f>SUM(F52:F76)</f>
        <v>178550</v>
      </c>
      <c r="G77" s="113">
        <f>SUM(G52:G76)</f>
        <v>60000</v>
      </c>
      <c r="H77" s="114"/>
    </row>
    <row r="78" spans="1:8" ht="18" customHeight="1" x14ac:dyDescent="0.25">
      <c r="A78" s="24"/>
      <c r="B78" s="86" t="s">
        <v>33</v>
      </c>
      <c r="C78" s="86"/>
      <c r="D78" s="65"/>
      <c r="E78" s="66"/>
      <c r="F78" s="67"/>
      <c r="G78" s="67"/>
      <c r="H78" s="63"/>
    </row>
    <row r="79" spans="1:8" ht="18" customHeight="1" x14ac:dyDescent="0.25">
      <c r="A79" s="24">
        <v>50</v>
      </c>
      <c r="B79" s="159"/>
      <c r="C79" s="160" t="s">
        <v>99</v>
      </c>
      <c r="D79" s="65">
        <v>700</v>
      </c>
      <c r="E79" s="66"/>
      <c r="F79" s="67">
        <v>700</v>
      </c>
      <c r="G79" s="67"/>
      <c r="H79" s="63" t="s">
        <v>100</v>
      </c>
    </row>
    <row r="80" spans="1:8" ht="18" customHeight="1" x14ac:dyDescent="0.25">
      <c r="A80" s="24">
        <v>51</v>
      </c>
      <c r="B80" s="64"/>
      <c r="C80" s="62" t="s">
        <v>44</v>
      </c>
      <c r="D80" s="65">
        <v>3500</v>
      </c>
      <c r="E80" s="66"/>
      <c r="F80" s="67">
        <v>3500</v>
      </c>
      <c r="G80" s="67"/>
      <c r="H80" s="63" t="s">
        <v>45</v>
      </c>
    </row>
    <row r="81" spans="1:8" ht="18" customHeight="1" x14ac:dyDescent="0.25">
      <c r="A81" s="20">
        <v>52</v>
      </c>
      <c r="B81" s="64"/>
      <c r="C81" s="95" t="s">
        <v>185</v>
      </c>
      <c r="D81" s="96">
        <v>5500</v>
      </c>
      <c r="E81" s="97"/>
      <c r="F81" s="98">
        <v>5500</v>
      </c>
      <c r="G81" s="98"/>
      <c r="H81" s="99" t="s">
        <v>186</v>
      </c>
    </row>
    <row r="82" spans="1:8" ht="18" customHeight="1" thickBot="1" x14ac:dyDescent="0.3">
      <c r="A82" s="45"/>
      <c r="B82" s="68"/>
      <c r="C82" s="110" t="s">
        <v>36</v>
      </c>
      <c r="D82" s="111">
        <f>SUM(D79:D81)</f>
        <v>9700</v>
      </c>
      <c r="E82" s="90">
        <f>SUM(E79:E81)</f>
        <v>0</v>
      </c>
      <c r="F82" s="91">
        <f>SUM(F79:F81)</f>
        <v>9700</v>
      </c>
      <c r="G82" s="91">
        <f>SUM(G79:G81)</f>
        <v>0</v>
      </c>
      <c r="H82" s="114"/>
    </row>
    <row r="83" spans="1:8" ht="24.95" customHeight="1" thickBot="1" x14ac:dyDescent="0.3">
      <c r="A83" s="8"/>
      <c r="B83" s="102" t="s">
        <v>46</v>
      </c>
      <c r="C83" s="116"/>
      <c r="D83" s="103">
        <f>SUM(D77+D82)</f>
        <v>248250</v>
      </c>
      <c r="E83" s="117">
        <f>SUM(E77+E82)</f>
        <v>0</v>
      </c>
      <c r="F83" s="118">
        <f>SUM(F77+F82)</f>
        <v>188250</v>
      </c>
      <c r="G83" s="118">
        <f>SUM(G77+G82)</f>
        <v>60000</v>
      </c>
      <c r="H83" s="79"/>
    </row>
    <row r="84" spans="1:8" ht="24.95" customHeight="1" thickTop="1" x14ac:dyDescent="0.25">
      <c r="A84" s="1" t="s">
        <v>0</v>
      </c>
      <c r="B84" s="2" t="s">
        <v>1</v>
      </c>
      <c r="C84" s="2" t="s">
        <v>2</v>
      </c>
      <c r="D84" s="3" t="s">
        <v>3</v>
      </c>
      <c r="E84" s="4" t="s">
        <v>4</v>
      </c>
      <c r="F84" s="5" t="s">
        <v>38</v>
      </c>
      <c r="G84" s="6"/>
      <c r="H84" s="7" t="s">
        <v>6</v>
      </c>
    </row>
    <row r="85" spans="1:8" ht="24.95" customHeight="1" thickBot="1" x14ac:dyDescent="0.3">
      <c r="A85" s="8" t="s">
        <v>7</v>
      </c>
      <c r="B85" s="9"/>
      <c r="C85" s="9"/>
      <c r="D85" s="10" t="s">
        <v>8</v>
      </c>
      <c r="E85" s="11" t="s">
        <v>9</v>
      </c>
      <c r="F85" s="9" t="s">
        <v>10</v>
      </c>
      <c r="G85" s="9" t="s">
        <v>86</v>
      </c>
      <c r="H85" s="12"/>
    </row>
    <row r="86" spans="1:8" ht="18" customHeight="1" thickTop="1" x14ac:dyDescent="0.25">
      <c r="A86" s="20"/>
      <c r="B86" s="57" t="s">
        <v>89</v>
      </c>
      <c r="C86" s="64"/>
      <c r="D86" s="82"/>
      <c r="E86" s="83"/>
      <c r="F86" s="84"/>
      <c r="G86" s="84"/>
      <c r="H86" s="85"/>
    </row>
    <row r="87" spans="1:8" ht="18" customHeight="1" x14ac:dyDescent="0.25">
      <c r="A87" s="24"/>
      <c r="B87" s="86" t="s">
        <v>14</v>
      </c>
      <c r="C87" s="86"/>
      <c r="D87" s="65"/>
      <c r="E87" s="66"/>
      <c r="F87" s="67"/>
      <c r="G87" s="67"/>
      <c r="H87" s="63"/>
    </row>
    <row r="88" spans="1:8" ht="18" customHeight="1" x14ac:dyDescent="0.25">
      <c r="A88" s="24"/>
      <c r="B88" s="159"/>
      <c r="C88" s="160" t="s">
        <v>166</v>
      </c>
      <c r="D88" s="161">
        <v>15000</v>
      </c>
      <c r="E88" s="162"/>
      <c r="F88" s="163">
        <v>15000</v>
      </c>
      <c r="G88" s="163"/>
      <c r="H88" s="63" t="s">
        <v>167</v>
      </c>
    </row>
    <row r="89" spans="1:8" ht="18" customHeight="1" x14ac:dyDescent="0.25">
      <c r="A89" s="24">
        <v>56</v>
      </c>
      <c r="B89" s="159"/>
      <c r="C89" s="160" t="s">
        <v>47</v>
      </c>
      <c r="D89" s="65">
        <v>50</v>
      </c>
      <c r="E89" s="66"/>
      <c r="F89" s="67">
        <v>50</v>
      </c>
      <c r="G89" s="67"/>
      <c r="H89" s="63" t="s">
        <v>43</v>
      </c>
    </row>
    <row r="90" spans="1:8" ht="18" customHeight="1" x14ac:dyDescent="0.25">
      <c r="A90" s="24">
        <v>57</v>
      </c>
      <c r="B90" s="64"/>
      <c r="C90" s="62" t="s">
        <v>47</v>
      </c>
      <c r="D90" s="65">
        <v>8200</v>
      </c>
      <c r="E90" s="66"/>
      <c r="F90" s="67">
        <v>8200</v>
      </c>
      <c r="G90" s="67"/>
      <c r="H90" s="63" t="s">
        <v>48</v>
      </c>
    </row>
    <row r="91" spans="1:8" ht="18" customHeight="1" thickBot="1" x14ac:dyDescent="0.3">
      <c r="A91" s="119"/>
      <c r="B91" s="68"/>
      <c r="C91" s="88" t="s">
        <v>32</v>
      </c>
      <c r="D91" s="89">
        <f>SUM(D88:D90)</f>
        <v>23250</v>
      </c>
      <c r="E91" s="90">
        <f>SUM(E88:E90)</f>
        <v>0</v>
      </c>
      <c r="F91" s="91">
        <f>SUM(F88:F90)</f>
        <v>23250</v>
      </c>
      <c r="G91" s="91">
        <f>SUM(G88:G90)</f>
        <v>0</v>
      </c>
      <c r="H91" s="73"/>
    </row>
    <row r="92" spans="1:8" ht="24.95" customHeight="1" thickBot="1" x14ac:dyDescent="0.25">
      <c r="A92" s="101"/>
      <c r="B92" s="102" t="s">
        <v>49</v>
      </c>
      <c r="C92" s="102"/>
      <c r="D92" s="103">
        <f>SUM(D91)</f>
        <v>23250</v>
      </c>
      <c r="E92" s="117">
        <f>SUM(E91)</f>
        <v>0</v>
      </c>
      <c r="F92" s="118">
        <f>SUM(F91)</f>
        <v>23250</v>
      </c>
      <c r="G92" s="118">
        <f>SUM(G91)</f>
        <v>0</v>
      </c>
      <c r="H92" s="79"/>
    </row>
    <row r="93" spans="1:8" ht="18" customHeight="1" thickTop="1" x14ac:dyDescent="0.2">
      <c r="A93" s="93"/>
      <c r="B93" s="57" t="s">
        <v>164</v>
      </c>
      <c r="C93" s="64"/>
      <c r="D93" s="96"/>
      <c r="E93" s="97"/>
      <c r="F93" s="98"/>
      <c r="G93" s="98"/>
      <c r="H93" s="99"/>
    </row>
    <row r="94" spans="1:8" ht="18" customHeight="1" x14ac:dyDescent="0.25">
      <c r="A94" s="93"/>
      <c r="B94" s="86" t="s">
        <v>14</v>
      </c>
      <c r="C94" s="86"/>
      <c r="D94" s="96"/>
      <c r="E94" s="97"/>
      <c r="F94" s="98"/>
      <c r="G94" s="98"/>
      <c r="H94" s="99"/>
    </row>
    <row r="95" spans="1:8" ht="18" customHeight="1" x14ac:dyDescent="0.25">
      <c r="A95" s="31">
        <v>58</v>
      </c>
      <c r="B95" s="64"/>
      <c r="C95" s="95" t="s">
        <v>114</v>
      </c>
      <c r="D95" s="96">
        <v>350</v>
      </c>
      <c r="E95" s="97"/>
      <c r="F95" s="98">
        <v>350</v>
      </c>
      <c r="G95" s="98"/>
      <c r="H95" s="99" t="s">
        <v>115</v>
      </c>
    </row>
    <row r="96" spans="1:8" ht="18" customHeight="1" x14ac:dyDescent="0.25">
      <c r="A96" s="31">
        <v>59</v>
      </c>
      <c r="B96" s="64"/>
      <c r="C96" s="95" t="s">
        <v>117</v>
      </c>
      <c r="D96" s="96">
        <v>10000</v>
      </c>
      <c r="E96" s="97"/>
      <c r="F96" s="98">
        <v>10000</v>
      </c>
      <c r="G96" s="98"/>
      <c r="H96" s="99" t="s">
        <v>116</v>
      </c>
    </row>
    <row r="97" spans="1:8" ht="18" customHeight="1" x14ac:dyDescent="0.25">
      <c r="A97" s="31">
        <v>60</v>
      </c>
      <c r="B97" s="64"/>
      <c r="C97" s="95" t="s">
        <v>51</v>
      </c>
      <c r="D97" s="96">
        <v>100</v>
      </c>
      <c r="E97" s="97"/>
      <c r="F97" s="98">
        <v>100</v>
      </c>
      <c r="G97" s="98"/>
      <c r="H97" s="99" t="s">
        <v>43</v>
      </c>
    </row>
    <row r="98" spans="1:8" ht="18" customHeight="1" x14ac:dyDescent="0.25">
      <c r="A98" s="31">
        <v>61</v>
      </c>
      <c r="B98" s="64"/>
      <c r="C98" s="95" t="s">
        <v>51</v>
      </c>
      <c r="D98" s="96">
        <v>9500</v>
      </c>
      <c r="E98" s="97"/>
      <c r="F98" s="98">
        <v>9500</v>
      </c>
      <c r="G98" s="98"/>
      <c r="H98" s="99" t="s">
        <v>41</v>
      </c>
    </row>
    <row r="99" spans="1:8" ht="18" customHeight="1" x14ac:dyDescent="0.25">
      <c r="A99" s="24">
        <v>62</v>
      </c>
      <c r="B99" s="64"/>
      <c r="C99" s="62" t="s">
        <v>187</v>
      </c>
      <c r="D99" s="65">
        <v>700</v>
      </c>
      <c r="E99" s="66"/>
      <c r="F99" s="67">
        <v>700</v>
      </c>
      <c r="G99" s="67"/>
      <c r="H99" s="63" t="s">
        <v>188</v>
      </c>
    </row>
    <row r="100" spans="1:8" ht="18" customHeight="1" x14ac:dyDescent="0.25">
      <c r="A100" s="24">
        <v>63</v>
      </c>
      <c r="B100" s="64"/>
      <c r="C100" s="62" t="s">
        <v>189</v>
      </c>
      <c r="D100" s="65">
        <v>6000</v>
      </c>
      <c r="E100" s="66"/>
      <c r="F100" s="67">
        <v>6000</v>
      </c>
      <c r="G100" s="67"/>
      <c r="H100" s="63" t="s">
        <v>188</v>
      </c>
    </row>
    <row r="101" spans="1:8" ht="18" customHeight="1" x14ac:dyDescent="0.25">
      <c r="A101" s="24">
        <v>64</v>
      </c>
      <c r="B101" s="64"/>
      <c r="C101" s="62" t="s">
        <v>118</v>
      </c>
      <c r="D101" s="65">
        <v>4500</v>
      </c>
      <c r="E101" s="66"/>
      <c r="F101" s="67">
        <v>4500</v>
      </c>
      <c r="G101" s="67"/>
      <c r="H101" s="63" t="s">
        <v>157</v>
      </c>
    </row>
    <row r="102" spans="1:8" ht="18" customHeight="1" x14ac:dyDescent="0.25">
      <c r="A102" s="24">
        <v>65</v>
      </c>
      <c r="B102" s="64"/>
      <c r="C102" s="62" t="s">
        <v>52</v>
      </c>
      <c r="D102" s="65">
        <v>500</v>
      </c>
      <c r="E102" s="66"/>
      <c r="F102" s="67">
        <v>500</v>
      </c>
      <c r="G102" s="67"/>
      <c r="H102" s="63" t="s">
        <v>40</v>
      </c>
    </row>
    <row r="103" spans="1:8" ht="18" customHeight="1" x14ac:dyDescent="0.25">
      <c r="A103" s="24">
        <v>66</v>
      </c>
      <c r="B103" s="64"/>
      <c r="C103" s="62" t="s">
        <v>52</v>
      </c>
      <c r="D103" s="65">
        <v>50</v>
      </c>
      <c r="E103" s="66"/>
      <c r="F103" s="67">
        <v>50</v>
      </c>
      <c r="G103" s="67"/>
      <c r="H103" s="63" t="s">
        <v>119</v>
      </c>
    </row>
    <row r="104" spans="1:8" ht="18" customHeight="1" x14ac:dyDescent="0.25">
      <c r="A104" s="20">
        <v>67</v>
      </c>
      <c r="B104" s="64"/>
      <c r="C104" s="95" t="s">
        <v>52</v>
      </c>
      <c r="D104" s="96">
        <v>6200</v>
      </c>
      <c r="E104" s="97"/>
      <c r="F104" s="98">
        <v>6200</v>
      </c>
      <c r="G104" s="98"/>
      <c r="H104" s="99" t="s">
        <v>48</v>
      </c>
    </row>
    <row r="105" spans="1:8" ht="18" customHeight="1" x14ac:dyDescent="0.25">
      <c r="A105" s="24">
        <v>69</v>
      </c>
      <c r="B105" s="64"/>
      <c r="C105" s="62" t="s">
        <v>121</v>
      </c>
      <c r="D105" s="65">
        <v>2000</v>
      </c>
      <c r="E105" s="66"/>
      <c r="F105" s="67">
        <v>2000</v>
      </c>
      <c r="G105" s="67"/>
      <c r="H105" s="63" t="s">
        <v>122</v>
      </c>
    </row>
    <row r="106" spans="1:8" ht="18" customHeight="1" x14ac:dyDescent="0.25">
      <c r="A106" s="24">
        <v>70</v>
      </c>
      <c r="B106" s="64"/>
      <c r="C106" s="62" t="s">
        <v>120</v>
      </c>
      <c r="D106" s="65">
        <v>150</v>
      </c>
      <c r="E106" s="66"/>
      <c r="F106" s="67">
        <v>150</v>
      </c>
      <c r="G106" s="67"/>
      <c r="H106" s="63" t="s">
        <v>119</v>
      </c>
    </row>
    <row r="107" spans="1:8" ht="18" customHeight="1" x14ac:dyDescent="0.25">
      <c r="A107" s="24">
        <v>71</v>
      </c>
      <c r="B107" s="64"/>
      <c r="C107" s="62" t="s">
        <v>120</v>
      </c>
      <c r="D107" s="65">
        <v>1500</v>
      </c>
      <c r="E107" s="66"/>
      <c r="F107" s="67">
        <v>1500</v>
      </c>
      <c r="G107" s="67"/>
      <c r="H107" s="63" t="s">
        <v>122</v>
      </c>
    </row>
    <row r="108" spans="1:8" ht="18" customHeight="1" x14ac:dyDescent="0.25">
      <c r="A108" s="31">
        <v>72</v>
      </c>
      <c r="B108" s="64"/>
      <c r="C108" s="95" t="s">
        <v>120</v>
      </c>
      <c r="D108" s="96">
        <v>30000</v>
      </c>
      <c r="E108" s="97"/>
      <c r="F108" s="98">
        <v>20000</v>
      </c>
      <c r="G108" s="98">
        <v>10000</v>
      </c>
      <c r="H108" s="99" t="s">
        <v>41</v>
      </c>
    </row>
    <row r="109" spans="1:8" ht="18" customHeight="1" thickBot="1" x14ac:dyDescent="0.3">
      <c r="A109" s="109"/>
      <c r="B109" s="110"/>
      <c r="C109" s="88" t="s">
        <v>32</v>
      </c>
      <c r="D109" s="89">
        <f>SUM(D93:D108)</f>
        <v>71550</v>
      </c>
      <c r="E109" s="90">
        <f>SUM(E93:E108)</f>
        <v>0</v>
      </c>
      <c r="F109" s="91">
        <f>SUM(F95:F108)</f>
        <v>61550</v>
      </c>
      <c r="G109" s="91">
        <f>SUM(G93:G108)</f>
        <v>10000</v>
      </c>
      <c r="H109" s="73"/>
    </row>
    <row r="110" spans="1:8" ht="18" customHeight="1" x14ac:dyDescent="0.25">
      <c r="A110" s="106"/>
      <c r="B110" s="86" t="s">
        <v>53</v>
      </c>
      <c r="C110" s="86"/>
      <c r="D110" s="65"/>
      <c r="E110" s="66"/>
      <c r="F110" s="67"/>
      <c r="G110" s="67"/>
      <c r="H110" s="63"/>
    </row>
    <row r="111" spans="1:8" ht="18" customHeight="1" x14ac:dyDescent="0.25">
      <c r="A111" s="31">
        <v>73</v>
      </c>
      <c r="B111" s="64"/>
      <c r="C111" s="95" t="s">
        <v>124</v>
      </c>
      <c r="D111" s="96">
        <v>3000</v>
      </c>
      <c r="E111" s="97"/>
      <c r="F111" s="98">
        <v>3000</v>
      </c>
      <c r="G111" s="98"/>
      <c r="H111" s="99" t="s">
        <v>123</v>
      </c>
    </row>
    <row r="112" spans="1:8" ht="18" customHeight="1" x14ac:dyDescent="0.25">
      <c r="A112" s="31">
        <v>74</v>
      </c>
      <c r="B112" s="64"/>
      <c r="C112" s="95" t="s">
        <v>124</v>
      </c>
      <c r="D112" s="96">
        <v>6000</v>
      </c>
      <c r="E112" s="97"/>
      <c r="F112" s="98">
        <v>6000</v>
      </c>
      <c r="G112" s="98"/>
      <c r="H112" s="99" t="s">
        <v>125</v>
      </c>
    </row>
    <row r="113" spans="1:8" ht="18" customHeight="1" x14ac:dyDescent="0.25">
      <c r="A113" s="31">
        <v>75</v>
      </c>
      <c r="B113" s="64"/>
      <c r="C113" s="95" t="s">
        <v>124</v>
      </c>
      <c r="D113" s="96">
        <v>3000</v>
      </c>
      <c r="E113" s="97"/>
      <c r="F113" s="98">
        <v>3000</v>
      </c>
      <c r="G113" s="98"/>
      <c r="H113" s="99" t="s">
        <v>126</v>
      </c>
    </row>
    <row r="114" spans="1:8" ht="18" customHeight="1" x14ac:dyDescent="0.25">
      <c r="A114" s="31">
        <v>76</v>
      </c>
      <c r="B114" s="64"/>
      <c r="C114" s="95" t="s">
        <v>54</v>
      </c>
      <c r="D114" s="96">
        <v>1200</v>
      </c>
      <c r="E114" s="97"/>
      <c r="F114" s="98">
        <v>1200</v>
      </c>
      <c r="G114" s="98"/>
      <c r="H114" s="99" t="s">
        <v>127</v>
      </c>
    </row>
    <row r="115" spans="1:8" ht="18" customHeight="1" thickBot="1" x14ac:dyDescent="0.3">
      <c r="A115" s="213">
        <v>77</v>
      </c>
      <c r="B115" s="75"/>
      <c r="C115" s="214" t="s">
        <v>128</v>
      </c>
      <c r="D115" s="215">
        <v>6000</v>
      </c>
      <c r="E115" s="216"/>
      <c r="F115" s="217">
        <v>6000</v>
      </c>
      <c r="G115" s="217"/>
      <c r="H115" s="218" t="s">
        <v>125</v>
      </c>
    </row>
    <row r="116" spans="1:8" ht="18" customHeight="1" thickTop="1" x14ac:dyDescent="0.25">
      <c r="A116" s="1" t="s">
        <v>0</v>
      </c>
      <c r="B116" s="2" t="s">
        <v>1</v>
      </c>
      <c r="C116" s="2" t="s">
        <v>2</v>
      </c>
      <c r="D116" s="3" t="s">
        <v>3</v>
      </c>
      <c r="E116" s="4" t="s">
        <v>4</v>
      </c>
      <c r="F116" s="5" t="s">
        <v>38</v>
      </c>
      <c r="G116" s="6"/>
      <c r="H116" s="7" t="s">
        <v>6</v>
      </c>
    </row>
    <row r="117" spans="1:8" ht="18" customHeight="1" thickBot="1" x14ac:dyDescent="0.3">
      <c r="A117" s="8" t="s">
        <v>7</v>
      </c>
      <c r="B117" s="9"/>
      <c r="C117" s="9"/>
      <c r="D117" s="10" t="s">
        <v>8</v>
      </c>
      <c r="E117" s="11" t="s">
        <v>9</v>
      </c>
      <c r="F117" s="9" t="s">
        <v>10</v>
      </c>
      <c r="G117" s="9" t="s">
        <v>86</v>
      </c>
      <c r="H117" s="12"/>
    </row>
    <row r="118" spans="1:8" ht="18" customHeight="1" thickTop="1" x14ac:dyDescent="0.25">
      <c r="A118" s="31">
        <v>78</v>
      </c>
      <c r="B118" s="64"/>
      <c r="C118" s="95" t="s">
        <v>56</v>
      </c>
      <c r="D118" s="96">
        <v>3000</v>
      </c>
      <c r="E118" s="97"/>
      <c r="F118" s="98">
        <v>3000</v>
      </c>
      <c r="G118" s="98"/>
      <c r="H118" s="99" t="s">
        <v>129</v>
      </c>
    </row>
    <row r="119" spans="1:8" ht="18" customHeight="1" x14ac:dyDescent="0.25">
      <c r="A119" s="31">
        <v>80</v>
      </c>
      <c r="B119" s="64"/>
      <c r="C119" s="95" t="s">
        <v>130</v>
      </c>
      <c r="D119" s="96">
        <v>1200</v>
      </c>
      <c r="E119" s="97"/>
      <c r="F119" s="98">
        <v>1200</v>
      </c>
      <c r="G119" s="98"/>
      <c r="H119" s="99" t="s">
        <v>131</v>
      </c>
    </row>
    <row r="120" spans="1:8" ht="18" customHeight="1" x14ac:dyDescent="0.25">
      <c r="A120" s="31">
        <v>81</v>
      </c>
      <c r="B120" s="64"/>
      <c r="C120" s="95" t="s">
        <v>133</v>
      </c>
      <c r="D120" s="96">
        <v>2000</v>
      </c>
      <c r="E120" s="97"/>
      <c r="F120" s="98">
        <v>2000</v>
      </c>
      <c r="G120" s="98"/>
      <c r="H120" s="99" t="s">
        <v>132</v>
      </c>
    </row>
    <row r="121" spans="1:8" ht="18" customHeight="1" x14ac:dyDescent="0.25">
      <c r="A121" s="31">
        <v>83</v>
      </c>
      <c r="B121" s="64"/>
      <c r="C121" s="95" t="s">
        <v>134</v>
      </c>
      <c r="D121" s="96">
        <v>1000</v>
      </c>
      <c r="E121" s="97"/>
      <c r="F121" s="98">
        <v>1000</v>
      </c>
      <c r="G121" s="98"/>
      <c r="H121" s="99" t="s">
        <v>135</v>
      </c>
    </row>
    <row r="122" spans="1:8" ht="18" customHeight="1" x14ac:dyDescent="0.25">
      <c r="A122" s="31">
        <v>84</v>
      </c>
      <c r="B122" s="64"/>
      <c r="C122" s="95" t="s">
        <v>136</v>
      </c>
      <c r="D122" s="96">
        <v>1000</v>
      </c>
      <c r="E122" s="97"/>
      <c r="F122" s="98">
        <v>1000</v>
      </c>
      <c r="G122" s="98"/>
      <c r="H122" s="99" t="s">
        <v>137</v>
      </c>
    </row>
    <row r="123" spans="1:8" ht="18" customHeight="1" x14ac:dyDescent="0.25">
      <c r="A123" s="31">
        <v>85</v>
      </c>
      <c r="B123" s="64"/>
      <c r="C123" s="95" t="s">
        <v>139</v>
      </c>
      <c r="D123" s="96">
        <v>300</v>
      </c>
      <c r="E123" s="97"/>
      <c r="F123" s="98">
        <v>300</v>
      </c>
      <c r="G123" s="98"/>
      <c r="H123" s="99" t="s">
        <v>138</v>
      </c>
    </row>
    <row r="124" spans="1:8" ht="18" customHeight="1" x14ac:dyDescent="0.25">
      <c r="A124" s="31">
        <v>86</v>
      </c>
      <c r="B124" s="64"/>
      <c r="C124" s="95" t="s">
        <v>140</v>
      </c>
      <c r="D124" s="96">
        <v>500</v>
      </c>
      <c r="E124" s="97"/>
      <c r="F124" s="98">
        <v>500</v>
      </c>
      <c r="G124" s="98"/>
      <c r="H124" s="99" t="s">
        <v>141</v>
      </c>
    </row>
    <row r="125" spans="1:8" ht="18" customHeight="1" x14ac:dyDescent="0.25">
      <c r="A125" s="31">
        <v>88</v>
      </c>
      <c r="B125" s="64"/>
      <c r="C125" s="95" t="s">
        <v>142</v>
      </c>
      <c r="D125" s="96">
        <v>800</v>
      </c>
      <c r="E125" s="97"/>
      <c r="F125" s="98">
        <v>800</v>
      </c>
      <c r="G125" s="98"/>
      <c r="H125" s="99" t="s">
        <v>143</v>
      </c>
    </row>
    <row r="126" spans="1:8" ht="18" customHeight="1" x14ac:dyDescent="0.25">
      <c r="A126" s="31">
        <v>89</v>
      </c>
      <c r="B126" s="64"/>
      <c r="C126" s="95" t="s">
        <v>144</v>
      </c>
      <c r="D126" s="96">
        <v>800</v>
      </c>
      <c r="E126" s="97"/>
      <c r="F126" s="98">
        <v>800</v>
      </c>
      <c r="G126" s="98"/>
      <c r="H126" s="99" t="s">
        <v>55</v>
      </c>
    </row>
    <row r="127" spans="1:8" ht="18" customHeight="1" x14ac:dyDescent="0.25">
      <c r="A127" s="31">
        <v>90</v>
      </c>
      <c r="B127" s="64"/>
      <c r="C127" s="95" t="s">
        <v>145</v>
      </c>
      <c r="D127" s="96">
        <v>1500</v>
      </c>
      <c r="E127" s="97"/>
      <c r="F127" s="98">
        <v>1500</v>
      </c>
      <c r="G127" s="98"/>
      <c r="H127" s="99"/>
    </row>
    <row r="128" spans="1:8" ht="18" customHeight="1" x14ac:dyDescent="0.25">
      <c r="A128" s="31">
        <v>91</v>
      </c>
      <c r="B128" s="64"/>
      <c r="C128" s="95" t="s">
        <v>146</v>
      </c>
      <c r="D128" s="96">
        <v>3000</v>
      </c>
      <c r="E128" s="97"/>
      <c r="F128" s="98">
        <v>3000</v>
      </c>
      <c r="G128" s="98"/>
      <c r="H128" s="99"/>
    </row>
    <row r="129" spans="1:8" ht="18" customHeight="1" x14ac:dyDescent="0.25">
      <c r="A129" s="24">
        <v>92</v>
      </c>
      <c r="B129" s="64"/>
      <c r="C129" s="62" t="s">
        <v>147</v>
      </c>
      <c r="D129" s="65">
        <v>384</v>
      </c>
      <c r="E129" s="66"/>
      <c r="F129" s="67">
        <v>384</v>
      </c>
      <c r="G129" s="67"/>
      <c r="H129" s="63" t="s">
        <v>148</v>
      </c>
    </row>
    <row r="130" spans="1:8" ht="18" customHeight="1" thickBot="1" x14ac:dyDescent="0.3">
      <c r="A130" s="100"/>
      <c r="B130" s="110"/>
      <c r="C130" s="88" t="s">
        <v>57</v>
      </c>
      <c r="D130" s="89">
        <f>SUM(D111:D129)</f>
        <v>34684</v>
      </c>
      <c r="E130" s="90">
        <f>SUM(E111:E129)</f>
        <v>0</v>
      </c>
      <c r="F130" s="91">
        <f>SUM(F111:F129)</f>
        <v>34684</v>
      </c>
      <c r="G130" s="91">
        <f>SUM(G111:G129)</f>
        <v>0</v>
      </c>
      <c r="H130" s="73"/>
    </row>
    <row r="131" spans="1:8" ht="24.95" customHeight="1" thickBot="1" x14ac:dyDescent="0.25">
      <c r="A131" s="109"/>
      <c r="B131" s="208" t="s">
        <v>58</v>
      </c>
      <c r="C131" s="209"/>
      <c r="D131" s="210">
        <f>SUM(D109+D130)</f>
        <v>106234</v>
      </c>
      <c r="E131" s="211">
        <f>SUM(E109+E130)</f>
        <v>0</v>
      </c>
      <c r="F131" s="212">
        <f>SUM(F109+F130)</f>
        <v>96234</v>
      </c>
      <c r="G131" s="212">
        <f>SUM(G109+G130)</f>
        <v>10000</v>
      </c>
      <c r="H131" s="121"/>
    </row>
    <row r="132" spans="1:8" ht="18" customHeight="1" x14ac:dyDescent="0.2">
      <c r="A132" s="106"/>
      <c r="B132" s="57" t="s">
        <v>163</v>
      </c>
      <c r="C132" s="64"/>
      <c r="D132" s="122"/>
      <c r="E132" s="123"/>
      <c r="F132" s="64"/>
      <c r="G132" s="64"/>
      <c r="H132" s="85"/>
    </row>
    <row r="133" spans="1:8" ht="18" customHeight="1" x14ac:dyDescent="0.25">
      <c r="A133" s="87"/>
      <c r="B133" s="86" t="s">
        <v>59</v>
      </c>
      <c r="C133" s="86"/>
      <c r="D133" s="124"/>
      <c r="E133" s="60"/>
      <c r="F133" s="62"/>
      <c r="G133" s="62"/>
      <c r="H133" s="63"/>
    </row>
    <row r="134" spans="1:8" ht="18" customHeight="1" x14ac:dyDescent="0.25">
      <c r="A134" s="24">
        <v>93</v>
      </c>
      <c r="B134" s="108"/>
      <c r="C134" s="62" t="s">
        <v>60</v>
      </c>
      <c r="D134" s="65">
        <v>500</v>
      </c>
      <c r="E134" s="66"/>
      <c r="F134" s="67">
        <v>500</v>
      </c>
      <c r="G134" s="67"/>
      <c r="H134" s="63" t="s">
        <v>149</v>
      </c>
    </row>
    <row r="135" spans="1:8" ht="18" customHeight="1" x14ac:dyDescent="0.25">
      <c r="A135" s="24">
        <v>94</v>
      </c>
      <c r="B135" s="64"/>
      <c r="C135" s="62"/>
      <c r="D135" s="65"/>
      <c r="E135" s="66"/>
      <c r="F135" s="67"/>
      <c r="G135" s="67"/>
      <c r="H135" s="63"/>
    </row>
    <row r="136" spans="1:8" ht="18" customHeight="1" x14ac:dyDescent="0.25">
      <c r="A136" s="24">
        <v>95</v>
      </c>
      <c r="B136" s="64"/>
      <c r="C136" s="62" t="s">
        <v>60</v>
      </c>
      <c r="D136" s="65">
        <v>300</v>
      </c>
      <c r="E136" s="66"/>
      <c r="F136" s="67">
        <v>300</v>
      </c>
      <c r="G136" s="67"/>
      <c r="H136" s="63" t="s">
        <v>150</v>
      </c>
    </row>
    <row r="137" spans="1:8" ht="18" customHeight="1" x14ac:dyDescent="0.25">
      <c r="A137" s="31">
        <v>96</v>
      </c>
      <c r="B137" s="64"/>
      <c r="C137" s="95" t="s">
        <v>61</v>
      </c>
      <c r="D137" s="96">
        <v>450</v>
      </c>
      <c r="E137" s="97"/>
      <c r="F137" s="98">
        <v>450</v>
      </c>
      <c r="G137" s="98"/>
      <c r="H137" s="99"/>
    </row>
    <row r="138" spans="1:8" ht="18" customHeight="1" x14ac:dyDescent="0.25">
      <c r="A138" s="31">
        <v>97</v>
      </c>
      <c r="B138" s="64"/>
      <c r="C138" s="95" t="s">
        <v>62</v>
      </c>
      <c r="D138" s="96">
        <v>3500</v>
      </c>
      <c r="E138" s="97"/>
      <c r="F138" s="98">
        <v>3500</v>
      </c>
      <c r="G138" s="98"/>
      <c r="H138" s="99"/>
    </row>
    <row r="139" spans="1:8" ht="18" customHeight="1" thickBot="1" x14ac:dyDescent="0.3">
      <c r="A139" s="109"/>
      <c r="B139" s="68"/>
      <c r="C139" s="88" t="s">
        <v>63</v>
      </c>
      <c r="D139" s="89">
        <f>SUM(D134:D138)</f>
        <v>4750</v>
      </c>
      <c r="E139" s="90">
        <f>SUM(E134:E138)</f>
        <v>0</v>
      </c>
      <c r="F139" s="91">
        <f>SUM(F134:F138)</f>
        <v>4750</v>
      </c>
      <c r="G139" s="91">
        <f>SUM(G134:G138)</f>
        <v>0</v>
      </c>
      <c r="H139" s="73"/>
    </row>
    <row r="140" spans="1:8" ht="18" customHeight="1" x14ac:dyDescent="0.25">
      <c r="A140" s="115"/>
      <c r="B140" s="86" t="s">
        <v>64</v>
      </c>
      <c r="C140" s="86"/>
      <c r="D140" s="65"/>
      <c r="E140" s="66"/>
      <c r="F140" s="67"/>
      <c r="G140" s="67"/>
      <c r="H140" s="63"/>
    </row>
    <row r="141" spans="1:8" ht="18" customHeight="1" x14ac:dyDescent="0.25">
      <c r="A141" s="24">
        <v>98</v>
      </c>
      <c r="B141" s="108"/>
      <c r="C141" s="62" t="s">
        <v>65</v>
      </c>
      <c r="D141" s="65">
        <v>8000</v>
      </c>
      <c r="E141" s="66"/>
      <c r="F141" s="67">
        <v>8000</v>
      </c>
      <c r="G141" s="67"/>
      <c r="H141" s="63"/>
    </row>
    <row r="142" spans="1:8" ht="18" customHeight="1" x14ac:dyDescent="0.25">
      <c r="A142" s="31">
        <v>99</v>
      </c>
      <c r="B142" s="64"/>
      <c r="C142" s="95" t="s">
        <v>190</v>
      </c>
      <c r="D142" s="96">
        <v>500</v>
      </c>
      <c r="E142" s="97"/>
      <c r="F142" s="98">
        <v>500</v>
      </c>
      <c r="G142" s="98"/>
      <c r="H142" s="99"/>
    </row>
    <row r="143" spans="1:8" ht="18" customHeight="1" x14ac:dyDescent="0.25">
      <c r="A143" s="31">
        <v>100</v>
      </c>
      <c r="B143" s="64"/>
      <c r="C143" s="95" t="s">
        <v>191</v>
      </c>
      <c r="D143" s="96">
        <v>500</v>
      </c>
      <c r="E143" s="97"/>
      <c r="F143" s="98">
        <v>500</v>
      </c>
      <c r="G143" s="98"/>
      <c r="H143" s="99"/>
    </row>
    <row r="144" spans="1:8" ht="18" customHeight="1" thickBot="1" x14ac:dyDescent="0.3">
      <c r="A144" s="213">
        <v>101</v>
      </c>
      <c r="B144" s="75"/>
      <c r="C144" s="214" t="s">
        <v>66</v>
      </c>
      <c r="D144" s="215">
        <v>200</v>
      </c>
      <c r="E144" s="216"/>
      <c r="F144" s="217">
        <v>200</v>
      </c>
      <c r="G144" s="217"/>
      <c r="H144" s="218"/>
    </row>
    <row r="145" spans="1:8" ht="18" customHeight="1" thickTop="1" x14ac:dyDescent="0.25">
      <c r="A145" s="1" t="s">
        <v>0</v>
      </c>
      <c r="B145" s="2" t="s">
        <v>1</v>
      </c>
      <c r="C145" s="2" t="s">
        <v>2</v>
      </c>
      <c r="D145" s="3" t="s">
        <v>3</v>
      </c>
      <c r="E145" s="4" t="s">
        <v>4</v>
      </c>
      <c r="F145" s="5" t="s">
        <v>38</v>
      </c>
      <c r="G145" s="6"/>
      <c r="H145" s="7" t="s">
        <v>6</v>
      </c>
    </row>
    <row r="146" spans="1:8" ht="18" customHeight="1" thickBot="1" x14ac:dyDescent="0.3">
      <c r="A146" s="8" t="s">
        <v>7</v>
      </c>
      <c r="B146" s="9"/>
      <c r="C146" s="9"/>
      <c r="D146" s="10" t="s">
        <v>8</v>
      </c>
      <c r="E146" s="11" t="s">
        <v>9</v>
      </c>
      <c r="F146" s="9" t="s">
        <v>10</v>
      </c>
      <c r="G146" s="9" t="s">
        <v>86</v>
      </c>
      <c r="H146" s="12"/>
    </row>
    <row r="147" spans="1:8" ht="18" customHeight="1" thickTop="1" x14ac:dyDescent="0.25">
      <c r="A147" s="31">
        <v>102</v>
      </c>
      <c r="B147" s="64"/>
      <c r="C147" s="95" t="s">
        <v>67</v>
      </c>
      <c r="D147" s="96">
        <v>200</v>
      </c>
      <c r="E147" s="97"/>
      <c r="F147" s="98">
        <v>200</v>
      </c>
      <c r="G147" s="98"/>
      <c r="H147" s="99"/>
    </row>
    <row r="148" spans="1:8" ht="18" customHeight="1" x14ac:dyDescent="0.25">
      <c r="A148" s="31">
        <v>103</v>
      </c>
      <c r="B148" s="64"/>
      <c r="C148" s="95" t="s">
        <v>68</v>
      </c>
      <c r="D148" s="96">
        <v>2700</v>
      </c>
      <c r="E148" s="97"/>
      <c r="F148" s="98">
        <v>2700</v>
      </c>
      <c r="G148" s="98"/>
      <c r="H148" s="99"/>
    </row>
    <row r="149" spans="1:8" ht="18" customHeight="1" x14ac:dyDescent="0.25">
      <c r="A149" s="31">
        <v>104</v>
      </c>
      <c r="B149" s="64"/>
      <c r="C149" s="95" t="s">
        <v>153</v>
      </c>
      <c r="D149" s="96">
        <v>30000</v>
      </c>
      <c r="E149" s="97"/>
      <c r="F149" s="98">
        <v>10000</v>
      </c>
      <c r="G149" s="98">
        <v>20000</v>
      </c>
      <c r="H149" s="99"/>
    </row>
    <row r="150" spans="1:8" ht="18" customHeight="1" x14ac:dyDescent="0.25">
      <c r="A150" s="31">
        <v>105</v>
      </c>
      <c r="B150" s="64"/>
      <c r="C150" s="95" t="s">
        <v>152</v>
      </c>
      <c r="D150" s="96">
        <v>1500</v>
      </c>
      <c r="E150" s="97"/>
      <c r="F150" s="98">
        <v>1500</v>
      </c>
      <c r="G150" s="98"/>
      <c r="H150" s="99"/>
    </row>
    <row r="151" spans="1:8" ht="18" customHeight="1" x14ac:dyDescent="0.25">
      <c r="A151" s="31">
        <v>106</v>
      </c>
      <c r="B151" s="64"/>
      <c r="C151" s="95" t="s">
        <v>151</v>
      </c>
      <c r="D151" s="96">
        <v>3000</v>
      </c>
      <c r="E151" s="97"/>
      <c r="F151" s="98">
        <v>3000</v>
      </c>
      <c r="G151" s="98"/>
      <c r="H151" s="99"/>
    </row>
    <row r="152" spans="1:8" ht="18" customHeight="1" x14ac:dyDescent="0.25">
      <c r="A152" s="31">
        <v>107</v>
      </c>
      <c r="B152" s="64"/>
      <c r="C152" s="95" t="s">
        <v>69</v>
      </c>
      <c r="D152" s="96">
        <v>350</v>
      </c>
      <c r="E152" s="97"/>
      <c r="F152" s="98">
        <v>350</v>
      </c>
      <c r="G152" s="98"/>
      <c r="H152" s="99"/>
    </row>
    <row r="153" spans="1:8" ht="18" customHeight="1" thickBot="1" x14ac:dyDescent="0.3">
      <c r="A153" s="100"/>
      <c r="B153" s="110"/>
      <c r="C153" s="88" t="s">
        <v>70</v>
      </c>
      <c r="D153" s="89">
        <f>SUM(D141:D152)</f>
        <v>46950</v>
      </c>
      <c r="E153" s="90">
        <f>SUM(E141:E152)</f>
        <v>0</v>
      </c>
      <c r="F153" s="125">
        <f>SUM(F141:F152)</f>
        <v>26950</v>
      </c>
      <c r="G153" s="91">
        <f>SUM(G141:G152)</f>
        <v>20000</v>
      </c>
      <c r="H153" s="73"/>
    </row>
    <row r="154" spans="1:8" ht="18" customHeight="1" thickBot="1" x14ac:dyDescent="0.25">
      <c r="A154" s="101"/>
      <c r="B154" s="102" t="s">
        <v>71</v>
      </c>
      <c r="C154" s="102"/>
      <c r="D154" s="103">
        <f>SUM(D139+D153)</f>
        <v>51700</v>
      </c>
      <c r="E154" s="104">
        <f>SUM(E139+E153)</f>
        <v>0</v>
      </c>
      <c r="F154" s="126">
        <f>SUM(F139+F153)</f>
        <v>31700</v>
      </c>
      <c r="G154" s="105">
        <f>SUM(G139+G153)</f>
        <v>20000</v>
      </c>
      <c r="H154" s="79"/>
    </row>
    <row r="155" spans="1:8" ht="24.95" customHeight="1" thickTop="1" thickBot="1" x14ac:dyDescent="0.3">
      <c r="A155" s="45">
        <v>108</v>
      </c>
      <c r="B155" s="110"/>
      <c r="C155" s="110" t="s">
        <v>72</v>
      </c>
      <c r="D155" s="111">
        <v>8000</v>
      </c>
      <c r="E155" s="112"/>
      <c r="F155" s="113">
        <v>8000</v>
      </c>
      <c r="G155" s="113"/>
      <c r="H155" s="114" t="s">
        <v>73</v>
      </c>
    </row>
    <row r="156" spans="1:8" ht="24.95" customHeight="1" thickBot="1" x14ac:dyDescent="0.3">
      <c r="A156" s="127"/>
      <c r="B156" s="128" t="s">
        <v>74</v>
      </c>
      <c r="C156" s="128"/>
      <c r="D156" s="129">
        <f>SUM(D33+D47+D83+D92+D131+D154+D155)</f>
        <v>467362</v>
      </c>
      <c r="E156" s="219">
        <f>SUM(E33+E47+E83+E92+E131+E154+E155)</f>
        <v>0</v>
      </c>
      <c r="F156" s="220">
        <f>SUM(F33+F47+F83+F92+F131+F154+F155)</f>
        <v>376626</v>
      </c>
      <c r="G156" s="220">
        <f>SUM(G33+G47+G83+G92+G131+G154+G155)</f>
        <v>90000</v>
      </c>
      <c r="H156" s="130"/>
    </row>
    <row r="157" spans="1:8" ht="24.95" customHeight="1" thickTop="1" x14ac:dyDescent="0.25">
      <c r="A157" s="1" t="s">
        <v>0</v>
      </c>
      <c r="B157" s="2" t="s">
        <v>1</v>
      </c>
      <c r="C157" s="2" t="s">
        <v>2</v>
      </c>
      <c r="D157" s="3" t="s">
        <v>3</v>
      </c>
      <c r="E157" s="4" t="s">
        <v>50</v>
      </c>
      <c r="F157" s="5" t="s">
        <v>5</v>
      </c>
      <c r="G157" s="6"/>
      <c r="H157" s="120" t="s">
        <v>6</v>
      </c>
    </row>
    <row r="158" spans="1:8" ht="24.95" customHeight="1" thickBot="1" x14ac:dyDescent="0.3">
      <c r="A158" s="8" t="s">
        <v>7</v>
      </c>
      <c r="B158" s="9"/>
      <c r="C158" s="9"/>
      <c r="D158" s="10" t="s">
        <v>8</v>
      </c>
      <c r="E158" s="11" t="s">
        <v>9</v>
      </c>
      <c r="F158" s="9" t="s">
        <v>10</v>
      </c>
      <c r="G158" s="9" t="s">
        <v>86</v>
      </c>
      <c r="H158" s="79"/>
    </row>
    <row r="159" spans="1:8" ht="30" customHeight="1" thickTop="1" x14ac:dyDescent="0.2">
      <c r="A159" s="106"/>
      <c r="B159" s="131" t="s">
        <v>75</v>
      </c>
      <c r="C159" s="131"/>
      <c r="D159" s="132"/>
      <c r="E159" s="133"/>
      <c r="F159" s="134"/>
      <c r="G159" s="134"/>
      <c r="H159" s="85"/>
    </row>
    <row r="160" spans="1:8" ht="30" customHeight="1" x14ac:dyDescent="0.2">
      <c r="A160" s="106"/>
      <c r="B160" s="131" t="s">
        <v>76</v>
      </c>
      <c r="C160" s="131"/>
      <c r="D160" s="132">
        <f>SUM(D25)</f>
        <v>262648</v>
      </c>
      <c r="E160" s="133">
        <f>SUM(E25)</f>
        <v>193397</v>
      </c>
      <c r="F160" s="134">
        <f>SUM(F25)</f>
        <v>67251</v>
      </c>
      <c r="G160" s="134">
        <f>SUM(G25)</f>
        <v>0</v>
      </c>
      <c r="H160" s="85"/>
    </row>
    <row r="161" spans="1:8" ht="30" customHeight="1" x14ac:dyDescent="0.2">
      <c r="A161" s="106"/>
      <c r="B161" s="131" t="s">
        <v>77</v>
      </c>
      <c r="C161" s="131"/>
      <c r="D161" s="132"/>
      <c r="E161" s="133"/>
      <c r="F161" s="134"/>
      <c r="G161" s="134"/>
      <c r="H161" s="85"/>
    </row>
    <row r="162" spans="1:8" ht="30" customHeight="1" x14ac:dyDescent="0.25">
      <c r="A162" s="106"/>
      <c r="B162" s="131"/>
      <c r="C162" s="135" t="s">
        <v>154</v>
      </c>
      <c r="D162" s="136">
        <f>SUM(D11:D12,D17,D18,D22,D23)</f>
        <v>7433</v>
      </c>
      <c r="E162" s="164">
        <f>SUM(E11:E12,E17,E18,E22,E23)</f>
        <v>3298</v>
      </c>
      <c r="F162" s="165">
        <f>SUM(F11:F12,F17,F18,F22,F23)</f>
        <v>4135</v>
      </c>
      <c r="G162" s="191">
        <f>SUM(G11:G13,G23:G23)</f>
        <v>0</v>
      </c>
      <c r="H162" s="205" t="s">
        <v>165</v>
      </c>
    </row>
    <row r="163" spans="1:8" ht="30" customHeight="1" x14ac:dyDescent="0.2">
      <c r="A163" s="106"/>
      <c r="B163" s="137" t="s">
        <v>78</v>
      </c>
      <c r="C163" s="137"/>
      <c r="D163" s="138">
        <f>SUM(D156)</f>
        <v>467362</v>
      </c>
      <c r="E163" s="139">
        <f>SUM(E156)</f>
        <v>0</v>
      </c>
      <c r="F163" s="140">
        <f>SUM(F156)</f>
        <v>376626</v>
      </c>
      <c r="G163" s="140">
        <f>SUM(G156)</f>
        <v>90000</v>
      </c>
      <c r="H163" s="85"/>
    </row>
    <row r="164" spans="1:8" ht="30" customHeight="1" thickBot="1" x14ac:dyDescent="0.25">
      <c r="A164" s="101"/>
      <c r="B164" s="141" t="s">
        <v>79</v>
      </c>
      <c r="C164" s="141"/>
      <c r="D164" s="142">
        <f>SUM(D160:D163)</f>
        <v>737443</v>
      </c>
      <c r="E164" s="143">
        <f>SUM(E160:E163)</f>
        <v>196695</v>
      </c>
      <c r="F164" s="144">
        <f>SUM(F160+F163)</f>
        <v>443877</v>
      </c>
      <c r="G164" s="144">
        <f>SUM(G160:G163)</f>
        <v>90000</v>
      </c>
      <c r="H164" s="79"/>
    </row>
    <row r="165" spans="1:8" ht="15.75" thickTop="1" x14ac:dyDescent="0.2">
      <c r="A165" s="145"/>
      <c r="B165" s="146"/>
    </row>
    <row r="166" spans="1:8" ht="15" x14ac:dyDescent="0.2">
      <c r="A166" s="147"/>
      <c r="B166" s="148"/>
    </row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0" orientation="landscape" r:id="rId1"/>
  <headerFooter alignWithMargins="0">
    <oddHeader>&amp;L&amp;"Arial,Tučné"Městská část Praha 4&amp;C&amp;"Arial,tučné kurzíva"&amp;12Plán investičních akcí na rok 2007</oddHeader>
  </headerFooter>
  <rowBreaks count="1" manualBreakCount="1">
    <brk id="4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view="pageLayout" zoomScaleNormal="100" workbookViewId="0">
      <selection activeCell="A50" sqref="A50"/>
    </sheetView>
  </sheetViews>
  <sheetFormatPr defaultColWidth="9.140625" defaultRowHeight="15.75" x14ac:dyDescent="0.25"/>
  <cols>
    <col min="1" max="1" width="5.5703125" style="702" customWidth="1"/>
    <col min="2" max="2" width="33.85546875" style="708" customWidth="1"/>
    <col min="3" max="3" width="8.7109375" style="708" customWidth="1"/>
    <col min="4" max="5" width="11.28515625" style="709" customWidth="1"/>
    <col min="6" max="6" width="13.140625" style="709" customWidth="1"/>
    <col min="7" max="7" width="54.85546875" style="702" customWidth="1"/>
    <col min="8" max="16384" width="9.140625" style="702"/>
  </cols>
  <sheetData>
    <row r="1" spans="1:7" ht="30" thickTop="1" x14ac:dyDescent="0.25">
      <c r="A1" s="876" t="s">
        <v>280</v>
      </c>
      <c r="B1" s="877"/>
      <c r="C1" s="890" t="s">
        <v>542</v>
      </c>
      <c r="D1" s="878" t="s">
        <v>714</v>
      </c>
      <c r="E1" s="879"/>
      <c r="F1" s="880"/>
      <c r="G1" s="881" t="s">
        <v>454</v>
      </c>
    </row>
    <row r="2" spans="1:7" ht="31.5" customHeight="1" thickBot="1" x14ac:dyDescent="0.3">
      <c r="A2" s="882"/>
      <c r="B2" s="883"/>
      <c r="C2" s="910"/>
      <c r="D2" s="885" t="s">
        <v>715</v>
      </c>
      <c r="E2" s="886" t="s">
        <v>639</v>
      </c>
      <c r="F2" s="884" t="s">
        <v>269</v>
      </c>
      <c r="G2" s="887"/>
    </row>
    <row r="3" spans="1:7" ht="18" customHeight="1" x14ac:dyDescent="0.25">
      <c r="A3" s="765"/>
      <c r="B3" s="766" t="s">
        <v>287</v>
      </c>
      <c r="C3" s="767"/>
      <c r="D3" s="710"/>
      <c r="E3" s="710"/>
      <c r="F3" s="710"/>
      <c r="G3" s="703"/>
    </row>
    <row r="4" spans="1:7" ht="23.1" customHeight="1" x14ac:dyDescent="0.25">
      <c r="A4" s="770" t="s">
        <v>543</v>
      </c>
      <c r="B4" s="771" t="s">
        <v>667</v>
      </c>
      <c r="C4" s="818">
        <v>2219</v>
      </c>
      <c r="D4" s="911">
        <v>0</v>
      </c>
      <c r="E4" s="911">
        <v>1000</v>
      </c>
      <c r="F4" s="911">
        <f>SUM(D4:E4)</f>
        <v>1000</v>
      </c>
      <c r="G4" s="703"/>
    </row>
    <row r="5" spans="1:7" ht="23.1" customHeight="1" x14ac:dyDescent="0.25">
      <c r="A5" s="770" t="s">
        <v>544</v>
      </c>
      <c r="B5" s="771" t="s">
        <v>455</v>
      </c>
      <c r="C5" s="818">
        <v>2219</v>
      </c>
      <c r="D5" s="772">
        <v>4184.3999999999996</v>
      </c>
      <c r="E5" s="772">
        <v>0</v>
      </c>
      <c r="F5" s="772">
        <f>SUM(D5:E5)</f>
        <v>4184.3999999999996</v>
      </c>
      <c r="G5" s="614"/>
    </row>
    <row r="6" spans="1:7" ht="23.1" customHeight="1" x14ac:dyDescent="0.25">
      <c r="A6" s="770" t="s">
        <v>545</v>
      </c>
      <c r="B6" s="780" t="s">
        <v>716</v>
      </c>
      <c r="C6" s="892">
        <v>2219</v>
      </c>
      <c r="D6" s="781">
        <v>0</v>
      </c>
      <c r="E6" s="781">
        <v>9000</v>
      </c>
      <c r="F6" s="781">
        <f>SUM(E6)</f>
        <v>9000</v>
      </c>
      <c r="G6" s="971" t="s">
        <v>717</v>
      </c>
    </row>
    <row r="7" spans="1:7" ht="23.1" customHeight="1" x14ac:dyDescent="0.25">
      <c r="A7" s="770" t="s">
        <v>546</v>
      </c>
      <c r="B7" s="771" t="s">
        <v>514</v>
      </c>
      <c r="C7" s="818">
        <v>2299</v>
      </c>
      <c r="D7" s="772">
        <v>1450</v>
      </c>
      <c r="E7" s="772">
        <v>0</v>
      </c>
      <c r="F7" s="772">
        <f>SUM(D7:E7)</f>
        <v>1450</v>
      </c>
      <c r="G7" s="614" t="s">
        <v>718</v>
      </c>
    </row>
    <row r="8" spans="1:7" ht="24.95" customHeight="1" thickBot="1" x14ac:dyDescent="0.3">
      <c r="A8" s="776"/>
      <c r="B8" s="777" t="s">
        <v>269</v>
      </c>
      <c r="C8" s="893"/>
      <c r="D8" s="778">
        <f t="shared" ref="D8" si="0">SUM(D5:D7)</f>
        <v>5634.4</v>
      </c>
      <c r="E8" s="778">
        <f>SUM(E4:E7)</f>
        <v>10000</v>
      </c>
      <c r="F8" s="778">
        <f>SUM(F4:F7)</f>
        <v>15634.4</v>
      </c>
      <c r="G8" s="615"/>
    </row>
    <row r="9" spans="1:7" ht="18" customHeight="1" x14ac:dyDescent="0.25">
      <c r="A9" s="770"/>
      <c r="B9" s="766" t="s">
        <v>192</v>
      </c>
      <c r="C9" s="767"/>
      <c r="D9" s="710"/>
      <c r="E9" s="779"/>
      <c r="F9" s="774"/>
      <c r="G9" s="703"/>
    </row>
    <row r="10" spans="1:7" ht="23.1" customHeight="1" x14ac:dyDescent="0.25">
      <c r="A10" s="770" t="s">
        <v>543</v>
      </c>
      <c r="B10" s="780" t="s">
        <v>719</v>
      </c>
      <c r="C10" s="818">
        <v>3111</v>
      </c>
      <c r="D10" s="781">
        <v>657</v>
      </c>
      <c r="E10" s="781">
        <v>1800</v>
      </c>
      <c r="F10" s="772">
        <f t="shared" ref="F10:F15" si="1">SUM(D10:E10)</f>
        <v>2457</v>
      </c>
      <c r="G10" s="783" t="s">
        <v>720</v>
      </c>
    </row>
    <row r="11" spans="1:7" ht="23.1" customHeight="1" x14ac:dyDescent="0.25">
      <c r="A11" s="770" t="s">
        <v>544</v>
      </c>
      <c r="B11" s="780" t="s">
        <v>640</v>
      </c>
      <c r="C11" s="818">
        <v>3111</v>
      </c>
      <c r="D11" s="781">
        <v>2700</v>
      </c>
      <c r="E11" s="781">
        <v>0</v>
      </c>
      <c r="F11" s="772">
        <f t="shared" si="1"/>
        <v>2700</v>
      </c>
      <c r="G11" s="783" t="s">
        <v>550</v>
      </c>
    </row>
    <row r="12" spans="1:7" ht="23.1" customHeight="1" x14ac:dyDescent="0.25">
      <c r="A12" s="770" t="s">
        <v>545</v>
      </c>
      <c r="B12" s="780" t="s">
        <v>559</v>
      </c>
      <c r="C12" s="818">
        <v>3111</v>
      </c>
      <c r="D12" s="781">
        <v>2700</v>
      </c>
      <c r="E12" s="781">
        <v>0</v>
      </c>
      <c r="F12" s="772">
        <f t="shared" si="1"/>
        <v>2700</v>
      </c>
      <c r="G12" s="783" t="s">
        <v>642</v>
      </c>
    </row>
    <row r="13" spans="1:7" ht="23.1" customHeight="1" x14ac:dyDescent="0.25">
      <c r="A13" s="770" t="s">
        <v>546</v>
      </c>
      <c r="B13" s="780" t="s">
        <v>721</v>
      </c>
      <c r="C13" s="892">
        <v>3111</v>
      </c>
      <c r="D13" s="781">
        <v>1500</v>
      </c>
      <c r="E13" s="781">
        <v>700</v>
      </c>
      <c r="F13" s="772">
        <f t="shared" si="1"/>
        <v>2200</v>
      </c>
      <c r="G13" s="783" t="s">
        <v>722</v>
      </c>
    </row>
    <row r="14" spans="1:7" ht="23.1" customHeight="1" x14ac:dyDescent="0.25">
      <c r="A14" s="770" t="s">
        <v>547</v>
      </c>
      <c r="B14" s="780" t="s">
        <v>723</v>
      </c>
      <c r="C14" s="892">
        <v>3111</v>
      </c>
      <c r="D14" s="781">
        <v>0</v>
      </c>
      <c r="E14" s="781">
        <v>2500</v>
      </c>
      <c r="F14" s="772">
        <f t="shared" si="1"/>
        <v>2500</v>
      </c>
      <c r="G14" s="783" t="s">
        <v>724</v>
      </c>
    </row>
    <row r="15" spans="1:7" ht="23.1" customHeight="1" x14ac:dyDescent="0.25">
      <c r="A15" s="770" t="s">
        <v>548</v>
      </c>
      <c r="B15" s="780" t="s">
        <v>725</v>
      </c>
      <c r="C15" s="892">
        <v>3111</v>
      </c>
      <c r="D15" s="781">
        <v>0</v>
      </c>
      <c r="E15" s="781">
        <v>1000</v>
      </c>
      <c r="F15" s="772">
        <f t="shared" si="1"/>
        <v>1000</v>
      </c>
      <c r="G15" s="783" t="s">
        <v>726</v>
      </c>
    </row>
    <row r="16" spans="1:7" ht="18" customHeight="1" thickBot="1" x14ac:dyDescent="0.3">
      <c r="A16" s="773"/>
      <c r="B16" s="915" t="s">
        <v>643</v>
      </c>
      <c r="C16" s="916">
        <v>3111</v>
      </c>
      <c r="D16" s="778">
        <f>SUM(D10:D13)</f>
        <v>7557</v>
      </c>
      <c r="E16" s="778">
        <f>SUM(E10:E15)</f>
        <v>6000</v>
      </c>
      <c r="F16" s="778">
        <f>SUM(F10:F15)</f>
        <v>13557</v>
      </c>
      <c r="G16" s="888"/>
    </row>
    <row r="17" spans="1:7" ht="23.1" customHeight="1" x14ac:dyDescent="0.25">
      <c r="A17" s="770" t="s">
        <v>549</v>
      </c>
      <c r="B17" s="919" t="s">
        <v>339</v>
      </c>
      <c r="C17" s="818">
        <v>3113</v>
      </c>
      <c r="D17" s="772">
        <v>7127</v>
      </c>
      <c r="E17" s="772">
        <v>0</v>
      </c>
      <c r="F17" s="772">
        <f t="shared" ref="F17:F31" si="2">SUM(D17:E17)</f>
        <v>7127</v>
      </c>
      <c r="G17" s="705" t="s">
        <v>644</v>
      </c>
    </row>
    <row r="18" spans="1:7" ht="23.1" customHeight="1" x14ac:dyDescent="0.25">
      <c r="A18" s="770" t="s">
        <v>551</v>
      </c>
      <c r="B18" s="780" t="s">
        <v>668</v>
      </c>
      <c r="C18" s="818">
        <v>3113</v>
      </c>
      <c r="D18" s="772">
        <v>3500</v>
      </c>
      <c r="E18" s="781">
        <v>2500</v>
      </c>
      <c r="F18" s="772">
        <f t="shared" si="2"/>
        <v>6000</v>
      </c>
      <c r="G18" s="782" t="s">
        <v>727</v>
      </c>
    </row>
    <row r="19" spans="1:7" ht="23.1" customHeight="1" x14ac:dyDescent="0.25">
      <c r="A19" s="773" t="s">
        <v>552</v>
      </c>
      <c r="B19" s="780" t="s">
        <v>669</v>
      </c>
      <c r="C19" s="818">
        <v>3113</v>
      </c>
      <c r="D19" s="772">
        <v>1000</v>
      </c>
      <c r="E19" s="781">
        <v>1000</v>
      </c>
      <c r="F19" s="772">
        <f t="shared" si="2"/>
        <v>2000</v>
      </c>
      <c r="G19" s="782" t="s">
        <v>670</v>
      </c>
    </row>
    <row r="20" spans="1:7" ht="23.1" customHeight="1" x14ac:dyDescent="0.25">
      <c r="A20" s="773" t="s">
        <v>553</v>
      </c>
      <c r="B20" s="780" t="s">
        <v>728</v>
      </c>
      <c r="C20" s="818">
        <v>3113</v>
      </c>
      <c r="D20" s="772">
        <v>1000</v>
      </c>
      <c r="E20" s="781">
        <v>3900</v>
      </c>
      <c r="F20" s="772">
        <f t="shared" si="2"/>
        <v>4900</v>
      </c>
      <c r="G20" s="782" t="s">
        <v>729</v>
      </c>
    </row>
    <row r="21" spans="1:7" ht="23.1" customHeight="1" x14ac:dyDescent="0.25">
      <c r="A21" s="773" t="s">
        <v>554</v>
      </c>
      <c r="B21" s="780" t="s">
        <v>730</v>
      </c>
      <c r="C21" s="818">
        <v>3113</v>
      </c>
      <c r="D21" s="781">
        <v>156</v>
      </c>
      <c r="E21" s="781">
        <v>1600</v>
      </c>
      <c r="F21" s="772">
        <f t="shared" si="2"/>
        <v>1756</v>
      </c>
      <c r="G21" s="782" t="s">
        <v>731</v>
      </c>
    </row>
    <row r="22" spans="1:7" ht="30.75" customHeight="1" x14ac:dyDescent="0.25">
      <c r="A22" s="773" t="s">
        <v>563</v>
      </c>
      <c r="B22" s="929" t="s">
        <v>732</v>
      </c>
      <c r="C22" s="818">
        <v>3113</v>
      </c>
      <c r="D22" s="781">
        <v>1386</v>
      </c>
      <c r="E22" s="781">
        <v>25000</v>
      </c>
      <c r="F22" s="772">
        <f t="shared" si="2"/>
        <v>26386</v>
      </c>
      <c r="G22" s="782" t="s">
        <v>641</v>
      </c>
    </row>
    <row r="23" spans="1:7" ht="23.1" customHeight="1" x14ac:dyDescent="0.25">
      <c r="A23" s="773" t="s">
        <v>555</v>
      </c>
      <c r="B23" s="780" t="s">
        <v>671</v>
      </c>
      <c r="C23" s="818">
        <v>3113</v>
      </c>
      <c r="D23" s="914">
        <v>3427</v>
      </c>
      <c r="E23" s="914">
        <v>0</v>
      </c>
      <c r="F23" s="772">
        <f t="shared" si="2"/>
        <v>3427</v>
      </c>
      <c r="G23" s="782" t="s">
        <v>642</v>
      </c>
    </row>
    <row r="24" spans="1:7" ht="23.1" customHeight="1" x14ac:dyDescent="0.25">
      <c r="A24" s="773" t="s">
        <v>556</v>
      </c>
      <c r="B24" s="780" t="s">
        <v>649</v>
      </c>
      <c r="C24" s="892">
        <v>3113</v>
      </c>
      <c r="D24" s="781">
        <v>2471</v>
      </c>
      <c r="E24" s="781">
        <v>0</v>
      </c>
      <c r="F24" s="781">
        <f t="shared" si="2"/>
        <v>2471</v>
      </c>
      <c r="G24" s="783" t="s">
        <v>733</v>
      </c>
    </row>
    <row r="25" spans="1:7" ht="23.1" customHeight="1" x14ac:dyDescent="0.25">
      <c r="A25" s="773" t="s">
        <v>557</v>
      </c>
      <c r="B25" s="780" t="s">
        <v>734</v>
      </c>
      <c r="C25" s="892">
        <v>3113</v>
      </c>
      <c r="D25" s="781">
        <v>0</v>
      </c>
      <c r="E25" s="781">
        <v>1500</v>
      </c>
      <c r="F25" s="781">
        <f t="shared" si="2"/>
        <v>1500</v>
      </c>
      <c r="G25" s="783" t="s">
        <v>735</v>
      </c>
    </row>
    <row r="26" spans="1:7" ht="23.1" customHeight="1" x14ac:dyDescent="0.25">
      <c r="A26" s="773" t="s">
        <v>558</v>
      </c>
      <c r="B26" s="780" t="s">
        <v>176</v>
      </c>
      <c r="C26" s="892">
        <v>3113</v>
      </c>
      <c r="D26" s="781">
        <v>0</v>
      </c>
      <c r="E26" s="781">
        <v>500</v>
      </c>
      <c r="F26" s="781">
        <f t="shared" si="2"/>
        <v>500</v>
      </c>
      <c r="G26" s="783" t="s">
        <v>736</v>
      </c>
    </row>
    <row r="27" spans="1:7" ht="23.1" customHeight="1" x14ac:dyDescent="0.25">
      <c r="A27" s="773" t="s">
        <v>560</v>
      </c>
      <c r="B27" s="780" t="s">
        <v>737</v>
      </c>
      <c r="C27" s="892">
        <v>3113</v>
      </c>
      <c r="D27" s="781">
        <v>0</v>
      </c>
      <c r="E27" s="781">
        <v>500</v>
      </c>
      <c r="F27" s="781">
        <f t="shared" si="2"/>
        <v>500</v>
      </c>
      <c r="G27" s="783" t="s">
        <v>738</v>
      </c>
    </row>
    <row r="28" spans="1:7" ht="23.1" customHeight="1" x14ac:dyDescent="0.25">
      <c r="A28" s="773" t="s">
        <v>645</v>
      </c>
      <c r="B28" s="780" t="s">
        <v>175</v>
      </c>
      <c r="C28" s="892">
        <v>3113</v>
      </c>
      <c r="D28" s="781">
        <v>0</v>
      </c>
      <c r="E28" s="781">
        <v>1000</v>
      </c>
      <c r="F28" s="781">
        <f t="shared" si="2"/>
        <v>1000</v>
      </c>
      <c r="G28" s="783" t="s">
        <v>739</v>
      </c>
    </row>
    <row r="29" spans="1:7" ht="23.1" customHeight="1" x14ac:dyDescent="0.25">
      <c r="A29" s="773" t="s">
        <v>646</v>
      </c>
      <c r="B29" s="780" t="s">
        <v>740</v>
      </c>
      <c r="C29" s="892">
        <v>3113</v>
      </c>
      <c r="D29" s="781">
        <v>0</v>
      </c>
      <c r="E29" s="781">
        <v>2000</v>
      </c>
      <c r="F29" s="781">
        <f t="shared" si="2"/>
        <v>2000</v>
      </c>
      <c r="G29" s="783" t="s">
        <v>741</v>
      </c>
    </row>
    <row r="30" spans="1:7" ht="23.1" customHeight="1" x14ac:dyDescent="0.25">
      <c r="A30" s="773" t="s">
        <v>647</v>
      </c>
      <c r="B30" s="780" t="s">
        <v>742</v>
      </c>
      <c r="C30" s="892">
        <v>3113</v>
      </c>
      <c r="D30" s="781">
        <v>0</v>
      </c>
      <c r="E30" s="781">
        <v>3600</v>
      </c>
      <c r="F30" s="781">
        <v>3600</v>
      </c>
      <c r="G30" s="783" t="s">
        <v>724</v>
      </c>
    </row>
    <row r="31" spans="1:7" ht="23.1" customHeight="1" x14ac:dyDescent="0.25">
      <c r="A31" s="773" t="s">
        <v>648</v>
      </c>
      <c r="B31" s="780" t="s">
        <v>743</v>
      </c>
      <c r="C31" s="892">
        <v>3113</v>
      </c>
      <c r="D31" s="781">
        <v>0</v>
      </c>
      <c r="E31" s="781">
        <v>1000</v>
      </c>
      <c r="F31" s="781">
        <f t="shared" si="2"/>
        <v>1000</v>
      </c>
      <c r="G31" s="783" t="s">
        <v>726</v>
      </c>
    </row>
    <row r="32" spans="1:7" ht="20.100000000000001" customHeight="1" thickBot="1" x14ac:dyDescent="0.3">
      <c r="A32" s="773"/>
      <c r="B32" s="915" t="s">
        <v>650</v>
      </c>
      <c r="C32" s="916">
        <v>3113</v>
      </c>
      <c r="D32" s="778">
        <f>SUM(D17:D31)</f>
        <v>20067</v>
      </c>
      <c r="E32" s="778">
        <f>SUM(E17:E31)</f>
        <v>44100</v>
      </c>
      <c r="F32" s="778">
        <f>SUM(F17:F31)</f>
        <v>64167</v>
      </c>
      <c r="G32" s="888"/>
    </row>
    <row r="33" spans="1:7" ht="24.95" customHeight="1" thickBot="1" x14ac:dyDescent="0.3">
      <c r="A33" s="776"/>
      <c r="B33" s="920" t="s">
        <v>269</v>
      </c>
      <c r="C33" s="921"/>
      <c r="D33" s="922">
        <f t="shared" ref="D33:F33" si="3">SUM(D16,D32,)</f>
        <v>27624</v>
      </c>
      <c r="E33" s="922">
        <f t="shared" si="3"/>
        <v>50100</v>
      </c>
      <c r="F33" s="922">
        <f t="shared" si="3"/>
        <v>77724</v>
      </c>
      <c r="G33" s="615"/>
    </row>
    <row r="34" spans="1:7" ht="23.1" customHeight="1" x14ac:dyDescent="0.25">
      <c r="A34" s="770"/>
      <c r="B34" s="766" t="s">
        <v>561</v>
      </c>
      <c r="C34" s="785"/>
      <c r="D34" s="923"/>
      <c r="E34" s="923"/>
      <c r="F34" s="774"/>
      <c r="G34" s="703"/>
    </row>
    <row r="35" spans="1:7" ht="20.100000000000001" customHeight="1" x14ac:dyDescent="0.25">
      <c r="A35" s="770" t="s">
        <v>543</v>
      </c>
      <c r="B35" s="771" t="s">
        <v>744</v>
      </c>
      <c r="C35" s="924">
        <v>3326</v>
      </c>
      <c r="D35" s="772">
        <v>248.5</v>
      </c>
      <c r="E35" s="772">
        <v>0</v>
      </c>
      <c r="F35" s="772">
        <f>SUM(D35:E35)</f>
        <v>248.5</v>
      </c>
      <c r="G35" s="614"/>
    </row>
    <row r="36" spans="1:7" ht="24.95" customHeight="1" thickBot="1" x14ac:dyDescent="0.3">
      <c r="A36" s="784"/>
      <c r="B36" s="920" t="s">
        <v>269</v>
      </c>
      <c r="C36" s="925"/>
      <c r="D36" s="778">
        <f t="shared" ref="D36:F36" si="4">SUM(D35)</f>
        <v>248.5</v>
      </c>
      <c r="E36" s="778">
        <f t="shared" si="4"/>
        <v>0</v>
      </c>
      <c r="F36" s="778">
        <f t="shared" si="4"/>
        <v>248.5</v>
      </c>
      <c r="G36" s="615"/>
    </row>
    <row r="37" spans="1:7" ht="18" customHeight="1" x14ac:dyDescent="0.25">
      <c r="A37" s="770"/>
      <c r="B37" s="766" t="s">
        <v>616</v>
      </c>
      <c r="C37" s="767"/>
      <c r="D37" s="768"/>
      <c r="E37" s="769"/>
      <c r="F37" s="774"/>
      <c r="G37" s="703"/>
    </row>
    <row r="38" spans="1:7" ht="23.1" customHeight="1" x14ac:dyDescent="0.25">
      <c r="A38" s="770" t="s">
        <v>543</v>
      </c>
      <c r="B38" s="780" t="s">
        <v>515</v>
      </c>
      <c r="C38" s="892">
        <v>3412</v>
      </c>
      <c r="D38" s="781">
        <v>18394.900000000001</v>
      </c>
      <c r="E38" s="781">
        <v>0</v>
      </c>
      <c r="F38" s="772">
        <f t="shared" ref="F38:F51" si="5">SUM(D38:E38)</f>
        <v>18394.900000000001</v>
      </c>
      <c r="G38" s="614"/>
    </row>
    <row r="39" spans="1:7" ht="23.1" customHeight="1" x14ac:dyDescent="0.25">
      <c r="A39" s="770" t="s">
        <v>544</v>
      </c>
      <c r="B39" s="771" t="s">
        <v>529</v>
      </c>
      <c r="C39" s="818">
        <v>3412</v>
      </c>
      <c r="D39" s="772">
        <v>7926</v>
      </c>
      <c r="E39" s="772">
        <v>0</v>
      </c>
      <c r="F39" s="772">
        <f t="shared" si="5"/>
        <v>7926</v>
      </c>
      <c r="G39" s="614" t="s">
        <v>745</v>
      </c>
    </row>
    <row r="40" spans="1:7" ht="23.1" customHeight="1" x14ac:dyDescent="0.25">
      <c r="A40" s="770" t="s">
        <v>545</v>
      </c>
      <c r="B40" s="919" t="s">
        <v>660</v>
      </c>
      <c r="C40" s="926">
        <v>3412</v>
      </c>
      <c r="D40" s="772">
        <v>4771</v>
      </c>
      <c r="E40" s="772">
        <v>0</v>
      </c>
      <c r="F40" s="772">
        <f t="shared" si="5"/>
        <v>4771</v>
      </c>
      <c r="G40" s="705" t="s">
        <v>746</v>
      </c>
    </row>
    <row r="41" spans="1:7" ht="23.1" customHeight="1" x14ac:dyDescent="0.25">
      <c r="A41" s="770" t="s">
        <v>546</v>
      </c>
      <c r="B41" s="919" t="s">
        <v>672</v>
      </c>
      <c r="C41" s="926">
        <v>3412</v>
      </c>
      <c r="D41" s="772">
        <v>678</v>
      </c>
      <c r="E41" s="772">
        <v>2000</v>
      </c>
      <c r="F41" s="772">
        <f t="shared" si="5"/>
        <v>2678</v>
      </c>
      <c r="G41" s="705"/>
    </row>
    <row r="42" spans="1:7" ht="23.1" customHeight="1" x14ac:dyDescent="0.25">
      <c r="A42" s="770" t="s">
        <v>547</v>
      </c>
      <c r="B42" s="917" t="s">
        <v>651</v>
      </c>
      <c r="C42" s="927">
        <v>3412</v>
      </c>
      <c r="D42" s="775">
        <v>1500</v>
      </c>
      <c r="E42" s="775">
        <v>3000</v>
      </c>
      <c r="F42" s="775">
        <f t="shared" si="5"/>
        <v>4500</v>
      </c>
      <c r="G42" s="889" t="s">
        <v>747</v>
      </c>
    </row>
    <row r="43" spans="1:7" ht="32.25" customHeight="1" x14ac:dyDescent="0.25">
      <c r="A43" s="770" t="s">
        <v>548</v>
      </c>
      <c r="B43" s="917" t="s">
        <v>748</v>
      </c>
      <c r="C43" s="927">
        <v>3412</v>
      </c>
      <c r="D43" s="775">
        <v>0</v>
      </c>
      <c r="E43" s="775">
        <v>500</v>
      </c>
      <c r="F43" s="775">
        <f t="shared" si="5"/>
        <v>500</v>
      </c>
      <c r="G43" s="889" t="s">
        <v>749</v>
      </c>
    </row>
    <row r="44" spans="1:7" ht="23.1" customHeight="1" x14ac:dyDescent="0.25">
      <c r="A44" s="770" t="s">
        <v>549</v>
      </c>
      <c r="B44" s="919" t="s">
        <v>673</v>
      </c>
      <c r="C44" s="926">
        <v>3421</v>
      </c>
      <c r="D44" s="772">
        <v>3488</v>
      </c>
      <c r="E44" s="772">
        <v>3012</v>
      </c>
      <c r="F44" s="772">
        <f t="shared" si="5"/>
        <v>6500</v>
      </c>
      <c r="G44" s="705" t="s">
        <v>750</v>
      </c>
    </row>
    <row r="45" spans="1:7" ht="23.1" customHeight="1" x14ac:dyDescent="0.25">
      <c r="A45" s="770" t="s">
        <v>551</v>
      </c>
      <c r="B45" s="919" t="s">
        <v>662</v>
      </c>
      <c r="C45" s="926">
        <v>3421</v>
      </c>
      <c r="D45" s="772">
        <v>1000</v>
      </c>
      <c r="E45" s="772">
        <v>0</v>
      </c>
      <c r="F45" s="772">
        <f t="shared" si="5"/>
        <v>1000</v>
      </c>
      <c r="G45" s="705" t="s">
        <v>750</v>
      </c>
    </row>
    <row r="46" spans="1:7" ht="23.1" customHeight="1" x14ac:dyDescent="0.25">
      <c r="A46" s="770" t="s">
        <v>552</v>
      </c>
      <c r="B46" s="919" t="s">
        <v>751</v>
      </c>
      <c r="C46" s="926">
        <v>3421</v>
      </c>
      <c r="D46" s="772">
        <v>0</v>
      </c>
      <c r="E46" s="772">
        <v>2500</v>
      </c>
      <c r="F46" s="772">
        <f t="shared" si="5"/>
        <v>2500</v>
      </c>
      <c r="G46" s="705" t="s">
        <v>752</v>
      </c>
    </row>
    <row r="47" spans="1:7" ht="23.1" customHeight="1" x14ac:dyDescent="0.25">
      <c r="A47" s="773" t="s">
        <v>553</v>
      </c>
      <c r="B47" s="919" t="s">
        <v>753</v>
      </c>
      <c r="C47" s="926">
        <v>3421</v>
      </c>
      <c r="D47" s="772">
        <v>0</v>
      </c>
      <c r="E47" s="772">
        <v>3000</v>
      </c>
      <c r="F47" s="772">
        <f t="shared" si="5"/>
        <v>3000</v>
      </c>
      <c r="G47" s="705" t="s">
        <v>752</v>
      </c>
    </row>
    <row r="48" spans="1:7" ht="29.25" customHeight="1" x14ac:dyDescent="0.25">
      <c r="A48" s="770" t="s">
        <v>554</v>
      </c>
      <c r="B48" s="917" t="s">
        <v>754</v>
      </c>
      <c r="C48" s="927">
        <v>3421</v>
      </c>
      <c r="D48" s="775">
        <v>0</v>
      </c>
      <c r="E48" s="775">
        <v>2500</v>
      </c>
      <c r="F48" s="775">
        <f t="shared" si="5"/>
        <v>2500</v>
      </c>
      <c r="G48" s="889" t="s">
        <v>755</v>
      </c>
    </row>
    <row r="49" spans="1:7" ht="23.1" customHeight="1" x14ac:dyDescent="0.25">
      <c r="A49" s="770" t="s">
        <v>563</v>
      </c>
      <c r="B49" s="919" t="s">
        <v>756</v>
      </c>
      <c r="C49" s="926">
        <v>3421</v>
      </c>
      <c r="D49" s="772">
        <v>0</v>
      </c>
      <c r="E49" s="772">
        <v>200</v>
      </c>
      <c r="F49" s="772">
        <f t="shared" si="5"/>
        <v>200</v>
      </c>
      <c r="G49" s="705" t="s">
        <v>757</v>
      </c>
    </row>
    <row r="50" spans="1:7" ht="23.1" customHeight="1" x14ac:dyDescent="0.25">
      <c r="A50" s="770" t="s">
        <v>555</v>
      </c>
      <c r="B50" s="919" t="s">
        <v>652</v>
      </c>
      <c r="C50" s="926">
        <v>3421</v>
      </c>
      <c r="D50" s="772">
        <v>0</v>
      </c>
      <c r="E50" s="772">
        <v>3000</v>
      </c>
      <c r="F50" s="772">
        <f t="shared" si="5"/>
        <v>3000</v>
      </c>
      <c r="G50" s="705" t="s">
        <v>758</v>
      </c>
    </row>
    <row r="51" spans="1:7" ht="23.1" customHeight="1" x14ac:dyDescent="0.25">
      <c r="A51" s="770" t="s">
        <v>556</v>
      </c>
      <c r="B51" s="919" t="s">
        <v>759</v>
      </c>
      <c r="C51" s="926">
        <v>3429</v>
      </c>
      <c r="D51" s="772">
        <v>250</v>
      </c>
      <c r="E51" s="772">
        <v>0</v>
      </c>
      <c r="F51" s="772">
        <f t="shared" si="5"/>
        <v>250</v>
      </c>
      <c r="G51" s="705" t="s">
        <v>760</v>
      </c>
    </row>
    <row r="52" spans="1:7" ht="24.95" customHeight="1" thickBot="1" x14ac:dyDescent="0.3">
      <c r="A52" s="776"/>
      <c r="B52" s="777" t="s">
        <v>269</v>
      </c>
      <c r="C52" s="893"/>
      <c r="D52" s="778">
        <f t="shared" ref="D52:F52" si="6">SUM(D38:D51)</f>
        <v>38007.9</v>
      </c>
      <c r="E52" s="778">
        <f t="shared" si="6"/>
        <v>19712</v>
      </c>
      <c r="F52" s="778">
        <f t="shared" si="6"/>
        <v>57719.9</v>
      </c>
      <c r="G52" s="617"/>
    </row>
    <row r="53" spans="1:7" ht="18" customHeight="1" x14ac:dyDescent="0.25">
      <c r="A53" s="770"/>
      <c r="B53" s="766" t="s">
        <v>341</v>
      </c>
      <c r="C53" s="767"/>
      <c r="D53" s="768"/>
      <c r="E53" s="769"/>
      <c r="F53" s="774"/>
      <c r="G53" s="928"/>
    </row>
    <row r="54" spans="1:7" ht="24" customHeight="1" x14ac:dyDescent="0.25">
      <c r="A54" s="773" t="s">
        <v>543</v>
      </c>
      <c r="B54" s="929" t="s">
        <v>674</v>
      </c>
      <c r="C54" s="818">
        <v>3539</v>
      </c>
      <c r="D54" s="781">
        <v>0</v>
      </c>
      <c r="E54" s="781">
        <v>1500</v>
      </c>
      <c r="F54" s="772">
        <f>SUM(D54:E54)</f>
        <v>1500</v>
      </c>
      <c r="G54" s="782" t="s">
        <v>675</v>
      </c>
    </row>
    <row r="55" spans="1:7" ht="24" customHeight="1" x14ac:dyDescent="0.25">
      <c r="A55" s="770" t="s">
        <v>544</v>
      </c>
      <c r="B55" s="929" t="s">
        <v>802</v>
      </c>
      <c r="C55" s="892">
        <v>3539</v>
      </c>
      <c r="D55" s="781">
        <v>500</v>
      </c>
      <c r="E55" s="781">
        <v>0</v>
      </c>
      <c r="F55" s="772">
        <f>SUM(D55:E55)</f>
        <v>500</v>
      </c>
      <c r="G55" s="782" t="s">
        <v>761</v>
      </c>
    </row>
    <row r="56" spans="1:7" ht="23.1" customHeight="1" thickBot="1" x14ac:dyDescent="0.3">
      <c r="A56" s="981"/>
      <c r="B56" s="982" t="s">
        <v>269</v>
      </c>
      <c r="C56" s="972"/>
      <c r="D56" s="983">
        <f t="shared" ref="D56:F56" si="7">SUM(D54:D55)</f>
        <v>500</v>
      </c>
      <c r="E56" s="983">
        <f t="shared" si="7"/>
        <v>1500</v>
      </c>
      <c r="F56" s="983">
        <f t="shared" si="7"/>
        <v>2000</v>
      </c>
      <c r="G56" s="984"/>
    </row>
    <row r="57" spans="1:7" ht="35.25" customHeight="1" thickTop="1" x14ac:dyDescent="0.25">
      <c r="A57" s="876" t="s">
        <v>280</v>
      </c>
      <c r="B57" s="877"/>
      <c r="C57" s="890" t="s">
        <v>542</v>
      </c>
      <c r="D57" s="878" t="s">
        <v>714</v>
      </c>
      <c r="E57" s="879"/>
      <c r="F57" s="880"/>
      <c r="G57" s="881" t="s">
        <v>454</v>
      </c>
    </row>
    <row r="58" spans="1:7" ht="35.25" customHeight="1" thickBot="1" x14ac:dyDescent="0.3">
      <c r="A58" s="882"/>
      <c r="B58" s="883"/>
      <c r="C58" s="910"/>
      <c r="D58" s="885" t="s">
        <v>715</v>
      </c>
      <c r="E58" s="886" t="s">
        <v>639</v>
      </c>
      <c r="F58" s="884" t="s">
        <v>269</v>
      </c>
      <c r="G58" s="887"/>
    </row>
    <row r="59" spans="1:7" ht="18" customHeight="1" x14ac:dyDescent="0.25">
      <c r="A59" s="770"/>
      <c r="B59" s="930" t="s">
        <v>516</v>
      </c>
      <c r="C59" s="785"/>
      <c r="D59" s="931"/>
      <c r="E59" s="786"/>
      <c r="F59" s="774"/>
      <c r="G59" s="703"/>
    </row>
    <row r="60" spans="1:7" ht="23.1" customHeight="1" x14ac:dyDescent="0.25">
      <c r="A60" s="770" t="s">
        <v>543</v>
      </c>
      <c r="B60" s="919" t="s">
        <v>622</v>
      </c>
      <c r="C60" s="926">
        <v>3612</v>
      </c>
      <c r="D60" s="772">
        <v>20337</v>
      </c>
      <c r="E60" s="772">
        <v>5000</v>
      </c>
      <c r="F60" s="772">
        <f t="shared" ref="F60:F72" si="8">SUM(D60:E60)</f>
        <v>25337</v>
      </c>
      <c r="G60" s="705" t="s">
        <v>762</v>
      </c>
    </row>
    <row r="61" spans="1:7" ht="23.1" customHeight="1" x14ac:dyDescent="0.25">
      <c r="A61" s="770" t="s">
        <v>544</v>
      </c>
      <c r="B61" s="771" t="s">
        <v>763</v>
      </c>
      <c r="C61" s="818">
        <v>3612</v>
      </c>
      <c r="D61" s="772">
        <v>1500</v>
      </c>
      <c r="E61" s="772">
        <v>0</v>
      </c>
      <c r="F61" s="772">
        <f t="shared" si="8"/>
        <v>1500</v>
      </c>
      <c r="G61" s="705" t="s">
        <v>676</v>
      </c>
    </row>
    <row r="62" spans="1:7" ht="30" customHeight="1" x14ac:dyDescent="0.25">
      <c r="A62" s="770" t="s">
        <v>545</v>
      </c>
      <c r="B62" s="919" t="s">
        <v>562</v>
      </c>
      <c r="C62" s="926">
        <v>3612</v>
      </c>
      <c r="D62" s="772">
        <v>4422.7</v>
      </c>
      <c r="E62" s="772">
        <v>0</v>
      </c>
      <c r="F62" s="772">
        <f t="shared" si="8"/>
        <v>4422.7</v>
      </c>
      <c r="G62" s="705"/>
    </row>
    <row r="63" spans="1:7" ht="23.1" customHeight="1" x14ac:dyDescent="0.25">
      <c r="A63" s="770" t="s">
        <v>546</v>
      </c>
      <c r="B63" s="919" t="s">
        <v>764</v>
      </c>
      <c r="C63" s="926">
        <v>3612</v>
      </c>
      <c r="D63" s="772">
        <v>2500</v>
      </c>
      <c r="E63" s="772">
        <v>0</v>
      </c>
      <c r="F63" s="772">
        <f t="shared" si="8"/>
        <v>2500</v>
      </c>
      <c r="G63" s="705" t="s">
        <v>765</v>
      </c>
    </row>
    <row r="64" spans="1:7" ht="23.1" customHeight="1" x14ac:dyDescent="0.25">
      <c r="A64" s="770" t="s">
        <v>547</v>
      </c>
      <c r="B64" s="919" t="s">
        <v>766</v>
      </c>
      <c r="C64" s="926">
        <v>3612</v>
      </c>
      <c r="D64" s="772">
        <v>0</v>
      </c>
      <c r="E64" s="772">
        <v>2500</v>
      </c>
      <c r="F64" s="772">
        <f t="shared" si="8"/>
        <v>2500</v>
      </c>
      <c r="G64" s="705" t="s">
        <v>767</v>
      </c>
    </row>
    <row r="65" spans="1:7" ht="23.1" customHeight="1" x14ac:dyDescent="0.25">
      <c r="A65" s="770" t="s">
        <v>548</v>
      </c>
      <c r="B65" s="919" t="s">
        <v>768</v>
      </c>
      <c r="C65" s="926">
        <v>3612</v>
      </c>
      <c r="D65" s="772">
        <v>0</v>
      </c>
      <c r="E65" s="772">
        <v>2500</v>
      </c>
      <c r="F65" s="772">
        <f t="shared" si="8"/>
        <v>2500</v>
      </c>
      <c r="G65" s="705" t="s">
        <v>769</v>
      </c>
    </row>
    <row r="66" spans="1:7" ht="23.1" customHeight="1" x14ac:dyDescent="0.25">
      <c r="A66" s="770" t="s">
        <v>549</v>
      </c>
      <c r="B66" s="919" t="s">
        <v>770</v>
      </c>
      <c r="C66" s="926">
        <v>3612</v>
      </c>
      <c r="D66" s="772">
        <v>0</v>
      </c>
      <c r="E66" s="772">
        <v>1500</v>
      </c>
      <c r="F66" s="772">
        <f t="shared" si="8"/>
        <v>1500</v>
      </c>
      <c r="G66" s="705" t="s">
        <v>771</v>
      </c>
    </row>
    <row r="67" spans="1:7" ht="23.1" customHeight="1" x14ac:dyDescent="0.25">
      <c r="A67" s="770" t="s">
        <v>551</v>
      </c>
      <c r="B67" s="919" t="s">
        <v>772</v>
      </c>
      <c r="C67" s="926">
        <v>3612</v>
      </c>
      <c r="D67" s="772">
        <v>0</v>
      </c>
      <c r="E67" s="772">
        <v>1500</v>
      </c>
      <c r="F67" s="772">
        <f t="shared" si="8"/>
        <v>1500</v>
      </c>
      <c r="G67" s="705" t="s">
        <v>771</v>
      </c>
    </row>
    <row r="68" spans="1:7" ht="23.1" customHeight="1" x14ac:dyDescent="0.25">
      <c r="A68" s="770" t="s">
        <v>552</v>
      </c>
      <c r="B68" s="919" t="s">
        <v>773</v>
      </c>
      <c r="C68" s="926">
        <v>3612</v>
      </c>
      <c r="D68" s="772">
        <v>0</v>
      </c>
      <c r="E68" s="772">
        <v>357</v>
      </c>
      <c r="F68" s="772">
        <f t="shared" si="8"/>
        <v>357</v>
      </c>
      <c r="G68" s="705" t="s">
        <v>774</v>
      </c>
    </row>
    <row r="69" spans="1:7" ht="23.1" customHeight="1" x14ac:dyDescent="0.25">
      <c r="A69" s="770" t="s">
        <v>553</v>
      </c>
      <c r="B69" s="919" t="s">
        <v>653</v>
      </c>
      <c r="C69" s="926">
        <v>3613</v>
      </c>
      <c r="D69" s="772">
        <v>800</v>
      </c>
      <c r="E69" s="772">
        <v>0</v>
      </c>
      <c r="F69" s="772">
        <f t="shared" si="8"/>
        <v>800</v>
      </c>
      <c r="G69" s="705" t="s">
        <v>654</v>
      </c>
    </row>
    <row r="70" spans="1:7" ht="23.1" customHeight="1" x14ac:dyDescent="0.25">
      <c r="A70" s="770" t="s">
        <v>554</v>
      </c>
      <c r="B70" s="919" t="s">
        <v>775</v>
      </c>
      <c r="C70" s="926">
        <v>3613</v>
      </c>
      <c r="D70" s="772">
        <v>0</v>
      </c>
      <c r="E70" s="772">
        <v>1500</v>
      </c>
      <c r="F70" s="772">
        <f t="shared" si="8"/>
        <v>1500</v>
      </c>
      <c r="G70" s="705" t="s">
        <v>776</v>
      </c>
    </row>
    <row r="71" spans="1:7" ht="23.1" customHeight="1" x14ac:dyDescent="0.25">
      <c r="A71" s="770" t="s">
        <v>563</v>
      </c>
      <c r="B71" s="919" t="s">
        <v>777</v>
      </c>
      <c r="C71" s="926">
        <v>3613</v>
      </c>
      <c r="D71" s="772">
        <v>0</v>
      </c>
      <c r="E71" s="772">
        <v>1500</v>
      </c>
      <c r="F71" s="772">
        <f t="shared" si="8"/>
        <v>1500</v>
      </c>
      <c r="G71" s="705" t="s">
        <v>778</v>
      </c>
    </row>
    <row r="72" spans="1:7" ht="23.1" customHeight="1" x14ac:dyDescent="0.25">
      <c r="A72" s="773" t="s">
        <v>555</v>
      </c>
      <c r="B72" s="771" t="s">
        <v>517</v>
      </c>
      <c r="C72" s="818">
        <v>3639</v>
      </c>
      <c r="D72" s="772">
        <v>4490</v>
      </c>
      <c r="E72" s="772">
        <v>1000</v>
      </c>
      <c r="F72" s="772">
        <f t="shared" si="8"/>
        <v>5490</v>
      </c>
      <c r="G72" s="705"/>
    </row>
    <row r="73" spans="1:7" ht="24.95" customHeight="1" thickBot="1" x14ac:dyDescent="0.3">
      <c r="A73" s="776"/>
      <c r="B73" s="777" t="s">
        <v>269</v>
      </c>
      <c r="C73" s="893"/>
      <c r="D73" s="778">
        <f t="shared" ref="D73:F73" si="9">SUM(D60:D72)</f>
        <v>34049.699999999997</v>
      </c>
      <c r="E73" s="778">
        <f t="shared" si="9"/>
        <v>17357</v>
      </c>
      <c r="F73" s="778">
        <f t="shared" si="9"/>
        <v>51406.7</v>
      </c>
      <c r="G73" s="615"/>
    </row>
    <row r="74" spans="1:7" ht="18" customHeight="1" x14ac:dyDescent="0.25">
      <c r="A74" s="770"/>
      <c r="B74" s="930" t="s">
        <v>518</v>
      </c>
      <c r="C74" s="785"/>
      <c r="D74" s="768"/>
      <c r="E74" s="769"/>
      <c r="F74" s="774"/>
      <c r="G74" s="703"/>
    </row>
    <row r="75" spans="1:7" ht="23.1" customHeight="1" x14ac:dyDescent="0.25">
      <c r="A75" s="770" t="s">
        <v>543</v>
      </c>
      <c r="B75" s="919" t="s">
        <v>655</v>
      </c>
      <c r="C75" s="818">
        <v>3745</v>
      </c>
      <c r="D75" s="772">
        <v>4049.2</v>
      </c>
      <c r="E75" s="772">
        <v>0</v>
      </c>
      <c r="F75" s="772">
        <f t="shared" ref="F75:F79" si="10">SUM(D75:E75)</f>
        <v>4049.2</v>
      </c>
      <c r="G75" s="614"/>
    </row>
    <row r="76" spans="1:7" ht="23.1" customHeight="1" x14ac:dyDescent="0.25">
      <c r="A76" s="770" t="s">
        <v>544</v>
      </c>
      <c r="B76" s="919" t="s">
        <v>656</v>
      </c>
      <c r="C76" s="818">
        <v>3745</v>
      </c>
      <c r="D76" s="772">
        <v>13500</v>
      </c>
      <c r="E76" s="772">
        <v>0</v>
      </c>
      <c r="F76" s="772">
        <f t="shared" si="10"/>
        <v>13500</v>
      </c>
      <c r="G76" s="614"/>
    </row>
    <row r="77" spans="1:7" ht="30" customHeight="1" x14ac:dyDescent="0.25">
      <c r="A77" s="770" t="s">
        <v>545</v>
      </c>
      <c r="B77" s="973" t="s">
        <v>565</v>
      </c>
      <c r="C77" s="974">
        <v>3745</v>
      </c>
      <c r="D77" s="975">
        <v>988</v>
      </c>
      <c r="E77" s="975">
        <v>0</v>
      </c>
      <c r="F77" s="975">
        <f t="shared" si="10"/>
        <v>988</v>
      </c>
      <c r="G77" s="976" t="s">
        <v>779</v>
      </c>
    </row>
    <row r="78" spans="1:7" ht="23.1" customHeight="1" x14ac:dyDescent="0.25">
      <c r="A78" s="770" t="s">
        <v>546</v>
      </c>
      <c r="B78" s="771" t="s">
        <v>623</v>
      </c>
      <c r="C78" s="818">
        <v>3745</v>
      </c>
      <c r="D78" s="913">
        <v>665.4</v>
      </c>
      <c r="E78" s="772">
        <v>0</v>
      </c>
      <c r="F78" s="772">
        <f t="shared" si="10"/>
        <v>665.4</v>
      </c>
      <c r="G78" s="705"/>
    </row>
    <row r="79" spans="1:7" ht="23.1" customHeight="1" x14ac:dyDescent="0.25">
      <c r="A79" s="770" t="s">
        <v>547</v>
      </c>
      <c r="B79" s="771" t="s">
        <v>780</v>
      </c>
      <c r="C79" s="818">
        <v>3745</v>
      </c>
      <c r="D79" s="913">
        <v>0</v>
      </c>
      <c r="E79" s="772">
        <v>0</v>
      </c>
      <c r="F79" s="772">
        <f t="shared" si="10"/>
        <v>0</v>
      </c>
      <c r="G79" s="705" t="s">
        <v>781</v>
      </c>
    </row>
    <row r="80" spans="1:7" ht="23.1" customHeight="1" x14ac:dyDescent="0.25">
      <c r="A80" s="770" t="s">
        <v>548</v>
      </c>
      <c r="B80" s="919" t="s">
        <v>564</v>
      </c>
      <c r="C80" s="818">
        <v>3745</v>
      </c>
      <c r="D80" s="913">
        <v>250</v>
      </c>
      <c r="E80" s="772">
        <v>0</v>
      </c>
      <c r="F80" s="772">
        <f>SUM(D80:E80)</f>
        <v>250</v>
      </c>
      <c r="G80" s="705"/>
    </row>
    <row r="81" spans="1:7" ht="30.75" customHeight="1" x14ac:dyDescent="0.25">
      <c r="A81" s="770" t="s">
        <v>549</v>
      </c>
      <c r="B81" s="919" t="s">
        <v>782</v>
      </c>
      <c r="C81" s="818">
        <v>3745</v>
      </c>
      <c r="D81" s="772">
        <v>0</v>
      </c>
      <c r="E81" s="772">
        <v>950</v>
      </c>
      <c r="F81" s="772">
        <f>SUM(D81:E81)</f>
        <v>950</v>
      </c>
      <c r="G81" s="705" t="s">
        <v>783</v>
      </c>
    </row>
    <row r="82" spans="1:7" ht="30.75" customHeight="1" x14ac:dyDescent="0.25">
      <c r="A82" s="770" t="s">
        <v>551</v>
      </c>
      <c r="B82" s="919" t="s">
        <v>784</v>
      </c>
      <c r="C82" s="818">
        <v>3745</v>
      </c>
      <c r="D82" s="772">
        <v>0</v>
      </c>
      <c r="E82" s="772">
        <v>2500</v>
      </c>
      <c r="F82" s="772">
        <f>SUM(D82:E82)</f>
        <v>2500</v>
      </c>
      <c r="G82" s="705" t="s">
        <v>785</v>
      </c>
    </row>
    <row r="83" spans="1:7" ht="23.1" customHeight="1" x14ac:dyDescent="0.25">
      <c r="A83" s="770" t="s">
        <v>552</v>
      </c>
      <c r="B83" s="919" t="s">
        <v>786</v>
      </c>
      <c r="C83" s="818">
        <v>3745</v>
      </c>
      <c r="D83" s="772">
        <v>0</v>
      </c>
      <c r="E83" s="772">
        <v>1000</v>
      </c>
      <c r="F83" s="772">
        <f>SUM(D83:E83)</f>
        <v>1000</v>
      </c>
      <c r="G83" s="705" t="s">
        <v>749</v>
      </c>
    </row>
    <row r="84" spans="1:7" ht="23.1" customHeight="1" x14ac:dyDescent="0.25">
      <c r="A84" s="770" t="s">
        <v>553</v>
      </c>
      <c r="B84" s="919" t="s">
        <v>787</v>
      </c>
      <c r="C84" s="818">
        <v>3745</v>
      </c>
      <c r="D84" s="772">
        <v>0</v>
      </c>
      <c r="E84" s="772">
        <v>1000</v>
      </c>
      <c r="F84" s="772">
        <f>SUM(E84)</f>
        <v>1000</v>
      </c>
      <c r="G84" s="705"/>
    </row>
    <row r="85" spans="1:7" s="707" customFormat="1" ht="24.95" customHeight="1" thickBot="1" x14ac:dyDescent="0.3">
      <c r="A85" s="787"/>
      <c r="B85" s="777" t="s">
        <v>269</v>
      </c>
      <c r="C85" s="893"/>
      <c r="D85" s="778">
        <f t="shared" ref="D85:F85" si="11">SUM(D75:D84)</f>
        <v>19452.600000000002</v>
      </c>
      <c r="E85" s="778">
        <f t="shared" si="11"/>
        <v>5450</v>
      </c>
      <c r="F85" s="778">
        <f t="shared" si="11"/>
        <v>24902.600000000002</v>
      </c>
      <c r="G85" s="706"/>
    </row>
    <row r="86" spans="1:7" ht="18" customHeight="1" x14ac:dyDescent="0.25">
      <c r="A86" s="770"/>
      <c r="B86" s="930" t="s">
        <v>677</v>
      </c>
      <c r="C86" s="785"/>
      <c r="D86" s="768"/>
      <c r="E86" s="769"/>
      <c r="F86" s="918"/>
      <c r="G86" s="703"/>
    </row>
    <row r="87" spans="1:7" ht="23.1" customHeight="1" x14ac:dyDescent="0.25">
      <c r="A87" s="770" t="s">
        <v>543</v>
      </c>
      <c r="B87" s="780" t="s">
        <v>788</v>
      </c>
      <c r="C87" s="892"/>
      <c r="D87" s="781">
        <v>0</v>
      </c>
      <c r="E87" s="781">
        <v>500</v>
      </c>
      <c r="F87" s="772">
        <v>500</v>
      </c>
      <c r="G87" s="782" t="s">
        <v>789</v>
      </c>
    </row>
    <row r="88" spans="1:7" ht="29.25" customHeight="1" x14ac:dyDescent="0.25">
      <c r="A88" s="770" t="s">
        <v>544</v>
      </c>
      <c r="B88" s="771" t="s">
        <v>463</v>
      </c>
      <c r="C88" s="818">
        <v>4354</v>
      </c>
      <c r="D88" s="772">
        <v>4503</v>
      </c>
      <c r="E88" s="772">
        <v>0</v>
      </c>
      <c r="F88" s="772">
        <f>SUM(D88:E88)</f>
        <v>4503</v>
      </c>
      <c r="G88" s="705" t="s">
        <v>790</v>
      </c>
    </row>
    <row r="89" spans="1:7" ht="23.1" customHeight="1" x14ac:dyDescent="0.25">
      <c r="A89" s="770" t="s">
        <v>545</v>
      </c>
      <c r="B89" s="771" t="s">
        <v>451</v>
      </c>
      <c r="C89" s="818">
        <v>4357</v>
      </c>
      <c r="D89" s="772">
        <v>79931</v>
      </c>
      <c r="E89" s="772">
        <v>0</v>
      </c>
      <c r="F89" s="772">
        <f>SUM(D89:E89)</f>
        <v>79931</v>
      </c>
      <c r="G89" s="614" t="s">
        <v>624</v>
      </c>
    </row>
    <row r="90" spans="1:7" ht="30.75" customHeight="1" x14ac:dyDescent="0.25">
      <c r="A90" s="770" t="s">
        <v>546</v>
      </c>
      <c r="B90" s="780" t="s">
        <v>791</v>
      </c>
      <c r="C90" s="892">
        <v>4357</v>
      </c>
      <c r="D90" s="781">
        <v>0</v>
      </c>
      <c r="E90" s="781">
        <v>1582.4</v>
      </c>
      <c r="F90" s="772">
        <f>SUM(D90:E90)</f>
        <v>1582.4</v>
      </c>
      <c r="G90" s="783" t="s">
        <v>792</v>
      </c>
    </row>
    <row r="91" spans="1:7" ht="23.1" customHeight="1" x14ac:dyDescent="0.25">
      <c r="A91" s="770" t="s">
        <v>547</v>
      </c>
      <c r="B91" s="780" t="s">
        <v>678</v>
      </c>
      <c r="C91" s="892">
        <v>4359</v>
      </c>
      <c r="D91" s="781">
        <v>1500</v>
      </c>
      <c r="E91" s="781">
        <v>0</v>
      </c>
      <c r="F91" s="772">
        <f>SUM(D91:E91)</f>
        <v>1500</v>
      </c>
      <c r="G91" s="782" t="s">
        <v>679</v>
      </c>
    </row>
    <row r="92" spans="1:7" ht="23.1" customHeight="1" x14ac:dyDescent="0.25">
      <c r="A92" s="770">
        <v>6</v>
      </c>
      <c r="B92" s="780" t="s">
        <v>793</v>
      </c>
      <c r="C92" s="892">
        <v>4359</v>
      </c>
      <c r="D92" s="781">
        <v>3500</v>
      </c>
      <c r="E92" s="781">
        <v>0</v>
      </c>
      <c r="F92" s="772">
        <f>SUM(D92:E92)</f>
        <v>3500</v>
      </c>
      <c r="G92" s="782" t="s">
        <v>794</v>
      </c>
    </row>
    <row r="93" spans="1:7" ht="24.95" customHeight="1" thickBot="1" x14ac:dyDescent="0.3">
      <c r="A93" s="776"/>
      <c r="B93" s="777" t="s">
        <v>269</v>
      </c>
      <c r="C93" s="893"/>
      <c r="D93" s="977">
        <f>SUM(D87:D92)</f>
        <v>89434</v>
      </c>
      <c r="E93" s="977">
        <f>SUM(E87:E92)</f>
        <v>2082.4</v>
      </c>
      <c r="F93" s="977">
        <f>SUM(F87:F92)</f>
        <v>91516.4</v>
      </c>
      <c r="G93" s="617"/>
    </row>
    <row r="94" spans="1:7" ht="23.25" customHeight="1" x14ac:dyDescent="0.25">
      <c r="A94" s="770"/>
      <c r="B94" s="930" t="s">
        <v>680</v>
      </c>
      <c r="C94" s="785"/>
      <c r="D94" s="768"/>
      <c r="E94" s="769"/>
      <c r="F94" s="918"/>
      <c r="G94" s="703"/>
    </row>
    <row r="95" spans="1:7" ht="23.1" customHeight="1" x14ac:dyDescent="0.25">
      <c r="A95" s="770" t="s">
        <v>543</v>
      </c>
      <c r="B95" s="771" t="s">
        <v>681</v>
      </c>
      <c r="C95" s="818">
        <v>5311</v>
      </c>
      <c r="D95" s="772">
        <v>1260.4000000000001</v>
      </c>
      <c r="E95" s="772">
        <v>500</v>
      </c>
      <c r="F95" s="772">
        <f>SUM(D95:E95)</f>
        <v>1760.4</v>
      </c>
      <c r="G95" s="783" t="s">
        <v>795</v>
      </c>
    </row>
    <row r="96" spans="1:7" ht="23.1" customHeight="1" x14ac:dyDescent="0.25">
      <c r="A96" s="770" t="s">
        <v>544</v>
      </c>
      <c r="B96" s="780" t="s">
        <v>796</v>
      </c>
      <c r="C96" s="892">
        <v>5311</v>
      </c>
      <c r="D96" s="781">
        <v>2080</v>
      </c>
      <c r="E96" s="781">
        <v>0</v>
      </c>
      <c r="F96" s="772">
        <f>SUM(D96:E96)</f>
        <v>2080</v>
      </c>
      <c r="G96" s="783" t="s">
        <v>682</v>
      </c>
    </row>
    <row r="97" spans="1:7" ht="24.95" customHeight="1" thickBot="1" x14ac:dyDescent="0.3">
      <c r="A97" s="776"/>
      <c r="B97" s="777" t="s">
        <v>269</v>
      </c>
      <c r="C97" s="893"/>
      <c r="D97" s="778">
        <f t="shared" ref="D97:F97" si="12">SUM(D95:D96)</f>
        <v>3340.4</v>
      </c>
      <c r="E97" s="778">
        <f t="shared" si="12"/>
        <v>500</v>
      </c>
      <c r="F97" s="778">
        <f t="shared" si="12"/>
        <v>3840.4</v>
      </c>
      <c r="G97" s="617"/>
    </row>
    <row r="98" spans="1:7" ht="18" customHeight="1" x14ac:dyDescent="0.25">
      <c r="A98" s="770"/>
      <c r="B98" s="930" t="s">
        <v>519</v>
      </c>
      <c r="C98" s="785"/>
      <c r="D98" s="768"/>
      <c r="E98" s="769"/>
      <c r="F98" s="918"/>
      <c r="G98" s="703"/>
    </row>
    <row r="99" spans="1:7" ht="20.100000000000001" customHeight="1" x14ac:dyDescent="0.25">
      <c r="A99" s="770" t="s">
        <v>543</v>
      </c>
      <c r="B99" s="771" t="s">
        <v>566</v>
      </c>
      <c r="C99" s="818">
        <v>6171</v>
      </c>
      <c r="D99" s="772">
        <v>1915</v>
      </c>
      <c r="E99" s="772">
        <v>0</v>
      </c>
      <c r="F99" s="772">
        <f>SUM(D99:E99)</f>
        <v>1915</v>
      </c>
      <c r="G99" s="614"/>
    </row>
    <row r="100" spans="1:7" ht="20.100000000000001" customHeight="1" x14ac:dyDescent="0.25">
      <c r="A100" s="770" t="s">
        <v>544</v>
      </c>
      <c r="B100" s="771" t="s">
        <v>625</v>
      </c>
      <c r="C100" s="818">
        <v>6171</v>
      </c>
      <c r="D100" s="772">
        <v>7000</v>
      </c>
      <c r="E100" s="772">
        <v>9400</v>
      </c>
      <c r="F100" s="772">
        <f>SUM(D100:E100)</f>
        <v>16400</v>
      </c>
      <c r="G100" s="705"/>
    </row>
    <row r="101" spans="1:7" ht="20.100000000000001" customHeight="1" x14ac:dyDescent="0.25">
      <c r="A101" s="770" t="s">
        <v>545</v>
      </c>
      <c r="B101" s="771" t="s">
        <v>797</v>
      </c>
      <c r="C101" s="818">
        <v>6171</v>
      </c>
      <c r="D101" s="772">
        <v>4000</v>
      </c>
      <c r="E101" s="772">
        <v>0</v>
      </c>
      <c r="F101" s="772">
        <f>SUM(D101:E101)</f>
        <v>4000</v>
      </c>
      <c r="G101" s="705" t="s">
        <v>798</v>
      </c>
    </row>
    <row r="102" spans="1:7" ht="24.95" customHeight="1" thickBot="1" x14ac:dyDescent="0.3">
      <c r="A102" s="776"/>
      <c r="B102" s="777" t="s">
        <v>269</v>
      </c>
      <c r="C102" s="893"/>
      <c r="D102" s="778">
        <f t="shared" ref="D102:F102" si="13">SUM(D99:D101)</f>
        <v>12915</v>
      </c>
      <c r="E102" s="778">
        <f t="shared" si="13"/>
        <v>9400</v>
      </c>
      <c r="F102" s="778">
        <f t="shared" si="13"/>
        <v>22315</v>
      </c>
      <c r="G102" s="617"/>
    </row>
    <row r="103" spans="1:7" ht="18" customHeight="1" x14ac:dyDescent="0.25">
      <c r="A103" s="770"/>
      <c r="B103" s="932" t="s">
        <v>520</v>
      </c>
      <c r="C103" s="933"/>
      <c r="D103" s="934"/>
      <c r="E103" s="769"/>
      <c r="F103" s="918"/>
      <c r="G103" s="703"/>
    </row>
    <row r="104" spans="1:7" ht="30" customHeight="1" x14ac:dyDescent="0.25">
      <c r="A104" s="770" t="s">
        <v>543</v>
      </c>
      <c r="B104" s="978" t="s">
        <v>799</v>
      </c>
      <c r="C104" s="979">
        <v>6409</v>
      </c>
      <c r="D104" s="912">
        <v>10300</v>
      </c>
      <c r="E104" s="912">
        <v>0</v>
      </c>
      <c r="F104" s="775">
        <f>SUM(D104:E104)</f>
        <v>10300</v>
      </c>
      <c r="G104" s="980"/>
    </row>
    <row r="105" spans="1:7" ht="23.1" customHeight="1" x14ac:dyDescent="0.25">
      <c r="A105" s="770" t="s">
        <v>544</v>
      </c>
      <c r="B105" s="771" t="s">
        <v>800</v>
      </c>
      <c r="C105" s="818">
        <v>6409</v>
      </c>
      <c r="D105" s="772">
        <v>10000</v>
      </c>
      <c r="E105" s="772">
        <v>0</v>
      </c>
      <c r="F105" s="772">
        <f>SUM(D105:E105)</f>
        <v>10000</v>
      </c>
      <c r="G105" s="705"/>
    </row>
    <row r="106" spans="1:7" ht="24.95" customHeight="1" thickBot="1" x14ac:dyDescent="0.3">
      <c r="A106" s="776"/>
      <c r="B106" s="777" t="s">
        <v>269</v>
      </c>
      <c r="C106" s="893"/>
      <c r="D106" s="778">
        <f t="shared" ref="D106:F106" si="14">SUM(D104:D105)</f>
        <v>20300</v>
      </c>
      <c r="E106" s="778">
        <f t="shared" si="14"/>
        <v>0</v>
      </c>
      <c r="F106" s="778">
        <f t="shared" si="14"/>
        <v>20300</v>
      </c>
      <c r="G106" s="617"/>
    </row>
    <row r="107" spans="1:7" ht="33" customHeight="1" thickBot="1" x14ac:dyDescent="0.3">
      <c r="A107" s="764"/>
      <c r="B107" s="891" t="s">
        <v>657</v>
      </c>
      <c r="C107" s="935"/>
      <c r="D107" s="936">
        <f t="shared" ref="D107:F107" si="15">SUM(D8,D33,D36,D52,D56,D73,D85,D93,D97,D102,D106)</f>
        <v>251506.5</v>
      </c>
      <c r="E107" s="936">
        <f t="shared" si="15"/>
        <v>116101.4</v>
      </c>
      <c r="F107" s="936">
        <f t="shared" si="15"/>
        <v>367607.9</v>
      </c>
      <c r="G107" s="616"/>
    </row>
    <row r="108" spans="1:7" ht="16.5" thickTop="1" x14ac:dyDescent="0.25"/>
  </sheetData>
  <printOptions horizontalCentered="1"/>
  <pageMargins left="0.31496062992125984" right="0.31496062992125984" top="0.78740157480314965" bottom="0.19685039370078741" header="0.31496062992125984" footer="0.31496062992125984"/>
  <pageSetup paperSize="9" scale="60" orientation="portrait" r:id="rId1"/>
  <headerFooter differentOddEven="1">
    <oddHeader>&amp;CP ř í l o h a    č.2d) k návrhu usnesení Zastupitelstva městské části Praha 4 č. 8Z-3/2023 ze dne 20.12.2023
&amp;"Arial,Tučné"Návrh investičních výdajů na rok 2024 dle akcí v tis. Kč - rozpis investičních výdajů</oddHeader>
    <evenHeader>&amp;CP ř í l o h a    č.2d) k návrhu usnesení Rady městské části Praha 4 č. 2Rxxx/2023 ze dne 4.12.2023
&amp;"Arial,Tučné"Návrh investičních výdajů na rok 2024 dle akcí v tis. Kč - rozpis investičních výdajů</even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tabSelected="1" view="pageLayout" zoomScaleNormal="100" workbookViewId="0">
      <selection activeCell="A50" sqref="A50"/>
    </sheetView>
  </sheetViews>
  <sheetFormatPr defaultRowHeight="12.75" x14ac:dyDescent="0.2"/>
  <cols>
    <col min="1" max="1" width="84.28515625" customWidth="1"/>
    <col min="2" max="2" width="16.28515625" customWidth="1"/>
  </cols>
  <sheetData>
    <row r="1" spans="1:2" ht="30" customHeight="1" thickTop="1" thickBot="1" x14ac:dyDescent="0.3">
      <c r="A1" s="836" t="s">
        <v>444</v>
      </c>
      <c r="B1" s="837">
        <f>SUM(B2:B9)</f>
        <v>28535</v>
      </c>
    </row>
    <row r="2" spans="1:2" ht="18" customHeight="1" x14ac:dyDescent="0.25">
      <c r="A2" s="531" t="s">
        <v>528</v>
      </c>
      <c r="B2" s="619">
        <v>7300</v>
      </c>
    </row>
    <row r="3" spans="1:2" ht="18" customHeight="1" x14ac:dyDescent="0.25">
      <c r="A3" s="730" t="s">
        <v>808</v>
      </c>
      <c r="B3" s="619">
        <v>5235</v>
      </c>
    </row>
    <row r="4" spans="1:2" ht="18" customHeight="1" x14ac:dyDescent="0.25">
      <c r="A4" s="531" t="s">
        <v>634</v>
      </c>
      <c r="B4" s="619">
        <v>1000</v>
      </c>
    </row>
    <row r="5" spans="1:2" ht="18" customHeight="1" x14ac:dyDescent="0.25">
      <c r="A5" s="530" t="s">
        <v>809</v>
      </c>
      <c r="B5" s="618">
        <v>1000</v>
      </c>
    </row>
    <row r="6" spans="1:2" ht="18" customHeight="1" x14ac:dyDescent="0.25">
      <c r="A6" s="530" t="s">
        <v>615</v>
      </c>
      <c r="B6" s="618">
        <v>11000</v>
      </c>
    </row>
    <row r="7" spans="1:2" ht="18" customHeight="1" x14ac:dyDescent="0.25">
      <c r="A7" s="730" t="s">
        <v>541</v>
      </c>
      <c r="B7" s="619">
        <v>1000</v>
      </c>
    </row>
    <row r="8" spans="1:2" ht="18" customHeight="1" x14ac:dyDescent="0.25">
      <c r="A8" s="531" t="s">
        <v>810</v>
      </c>
      <c r="B8" s="619">
        <v>2000</v>
      </c>
    </row>
    <row r="9" spans="1:2" ht="12.75" customHeight="1" thickBot="1" x14ac:dyDescent="0.3">
      <c r="A9" s="727"/>
      <c r="B9" s="619"/>
    </row>
    <row r="10" spans="1:2" ht="24" customHeight="1" x14ac:dyDescent="0.25">
      <c r="A10" s="838" t="s">
        <v>445</v>
      </c>
      <c r="B10" s="839">
        <f>SUM(B15,B29,B32,B42,B45,B53,B60,B66,B70,B75,B79,)</f>
        <v>251506.5</v>
      </c>
    </row>
    <row r="11" spans="1:2" ht="23.25" customHeight="1" thickBot="1" x14ac:dyDescent="0.3">
      <c r="A11" s="1016" t="s">
        <v>811</v>
      </c>
      <c r="B11" s="1017"/>
    </row>
    <row r="12" spans="1:2" ht="20.100000000000001" customHeight="1" thickTop="1" thickBot="1" x14ac:dyDescent="0.3">
      <c r="A12" s="647" t="s">
        <v>287</v>
      </c>
      <c r="B12" s="648"/>
    </row>
    <row r="13" spans="1:2" ht="18" customHeight="1" x14ac:dyDescent="0.25">
      <c r="A13" s="520" t="s">
        <v>453</v>
      </c>
      <c r="B13" s="620">
        <v>4184.3999999999996</v>
      </c>
    </row>
    <row r="14" spans="1:2" ht="18" customHeight="1" x14ac:dyDescent="0.25">
      <c r="A14" s="520" t="s">
        <v>514</v>
      </c>
      <c r="B14" s="620">
        <v>1450</v>
      </c>
    </row>
    <row r="15" spans="1:2" ht="20.100000000000001" customHeight="1" thickBot="1" x14ac:dyDescent="0.3">
      <c r="A15" s="649" t="s">
        <v>269</v>
      </c>
      <c r="B15" s="650">
        <f>SUM(B13:B14)</f>
        <v>5634.4</v>
      </c>
    </row>
    <row r="16" spans="1:2" ht="20.100000000000001" customHeight="1" thickTop="1" thickBot="1" x14ac:dyDescent="0.3">
      <c r="A16" s="697" t="s">
        <v>192</v>
      </c>
      <c r="B16" s="699"/>
    </row>
    <row r="17" spans="1:2" ht="18" customHeight="1" x14ac:dyDescent="0.25">
      <c r="A17" s="840" t="s">
        <v>812</v>
      </c>
      <c r="B17" s="841">
        <v>657</v>
      </c>
    </row>
    <row r="18" spans="1:2" ht="18" customHeight="1" x14ac:dyDescent="0.25">
      <c r="A18" s="840" t="s">
        <v>833</v>
      </c>
      <c r="B18" s="841">
        <v>2700</v>
      </c>
    </row>
    <row r="19" spans="1:2" ht="18" customHeight="1" x14ac:dyDescent="0.25">
      <c r="A19" s="840" t="s">
        <v>813</v>
      </c>
      <c r="B19" s="841">
        <v>2700</v>
      </c>
    </row>
    <row r="20" spans="1:2" ht="18" customHeight="1" x14ac:dyDescent="0.25">
      <c r="A20" s="840" t="s">
        <v>814</v>
      </c>
      <c r="B20" s="841">
        <v>1500</v>
      </c>
    </row>
    <row r="21" spans="1:2" ht="18" customHeight="1" x14ac:dyDescent="0.25">
      <c r="A21" s="840" t="s">
        <v>815</v>
      </c>
      <c r="B21" s="841">
        <v>7127</v>
      </c>
    </row>
    <row r="22" spans="1:2" ht="18" customHeight="1" x14ac:dyDescent="0.25">
      <c r="A22" s="840" t="s">
        <v>816</v>
      </c>
      <c r="B22" s="841">
        <v>3500</v>
      </c>
    </row>
    <row r="23" spans="1:2" ht="18" customHeight="1" x14ac:dyDescent="0.25">
      <c r="A23" s="840" t="s">
        <v>817</v>
      </c>
      <c r="B23" s="841">
        <v>1000</v>
      </c>
    </row>
    <row r="24" spans="1:2" ht="18" customHeight="1" x14ac:dyDescent="0.25">
      <c r="A24" s="840" t="s">
        <v>818</v>
      </c>
      <c r="B24" s="841">
        <v>1000</v>
      </c>
    </row>
    <row r="25" spans="1:2" ht="18" customHeight="1" x14ac:dyDescent="0.25">
      <c r="A25" s="639" t="s">
        <v>819</v>
      </c>
      <c r="B25" s="478">
        <v>156</v>
      </c>
    </row>
    <row r="26" spans="1:2" ht="18" customHeight="1" x14ac:dyDescent="0.25">
      <c r="A26" s="639" t="s">
        <v>820</v>
      </c>
      <c r="B26" s="479">
        <v>1386</v>
      </c>
    </row>
    <row r="27" spans="1:2" ht="18" customHeight="1" x14ac:dyDescent="0.25">
      <c r="A27" s="639" t="s">
        <v>821</v>
      </c>
      <c r="B27" s="479">
        <v>3427</v>
      </c>
    </row>
    <row r="28" spans="1:2" ht="18" customHeight="1" x14ac:dyDescent="0.25">
      <c r="A28" s="639" t="s">
        <v>822</v>
      </c>
      <c r="B28" s="479">
        <v>2471</v>
      </c>
    </row>
    <row r="29" spans="1:2" ht="20.100000000000001" customHeight="1" thickBot="1" x14ac:dyDescent="0.3">
      <c r="A29" s="485" t="s">
        <v>269</v>
      </c>
      <c r="B29" s="481">
        <f>SUM(B17:B28)</f>
        <v>27624</v>
      </c>
    </row>
    <row r="30" spans="1:2" ht="20.100000000000001" customHeight="1" thickTop="1" thickBot="1" x14ac:dyDescent="0.3">
      <c r="A30" s="697" t="s">
        <v>561</v>
      </c>
      <c r="B30" s="698"/>
    </row>
    <row r="31" spans="1:2" ht="18" customHeight="1" x14ac:dyDescent="0.25">
      <c r="A31" s="483" t="s">
        <v>823</v>
      </c>
      <c r="B31" s="622">
        <v>248.5</v>
      </c>
    </row>
    <row r="32" spans="1:2" ht="20.100000000000001" customHeight="1" thickBot="1" x14ac:dyDescent="0.3">
      <c r="A32" s="521" t="s">
        <v>269</v>
      </c>
      <c r="B32" s="481">
        <f>SUM(B31)</f>
        <v>248.5</v>
      </c>
    </row>
    <row r="33" spans="1:2" ht="20.100000000000001" customHeight="1" thickTop="1" thickBot="1" x14ac:dyDescent="0.3">
      <c r="A33" s="697" t="s">
        <v>616</v>
      </c>
      <c r="B33" s="699"/>
    </row>
    <row r="34" spans="1:2" ht="18" customHeight="1" x14ac:dyDescent="0.25">
      <c r="A34" s="637" t="s">
        <v>527</v>
      </c>
      <c r="B34" s="636">
        <v>18394.900000000001</v>
      </c>
    </row>
    <row r="35" spans="1:2" ht="18" customHeight="1" x14ac:dyDescent="0.25">
      <c r="A35" s="732" t="s">
        <v>617</v>
      </c>
      <c r="B35" s="733">
        <v>7926</v>
      </c>
    </row>
    <row r="36" spans="1:2" ht="18" customHeight="1" x14ac:dyDescent="0.25">
      <c r="A36" s="638" t="s">
        <v>660</v>
      </c>
      <c r="B36" s="734">
        <v>4771</v>
      </c>
    </row>
    <row r="37" spans="1:2" ht="18" customHeight="1" x14ac:dyDescent="0.25">
      <c r="A37" s="638" t="s">
        <v>661</v>
      </c>
      <c r="B37" s="734">
        <v>678</v>
      </c>
    </row>
    <row r="38" spans="1:2" ht="18" customHeight="1" x14ac:dyDescent="0.25">
      <c r="A38" s="638" t="s">
        <v>824</v>
      </c>
      <c r="B38" s="734">
        <v>1500</v>
      </c>
    </row>
    <row r="39" spans="1:2" ht="18" customHeight="1" x14ac:dyDescent="0.25">
      <c r="A39" s="638" t="s">
        <v>825</v>
      </c>
      <c r="B39" s="734">
        <v>3488</v>
      </c>
    </row>
    <row r="40" spans="1:2" ht="18" customHeight="1" x14ac:dyDescent="0.25">
      <c r="A40" s="732" t="s">
        <v>662</v>
      </c>
      <c r="B40" s="733">
        <v>1000</v>
      </c>
    </row>
    <row r="41" spans="1:2" ht="18" customHeight="1" x14ac:dyDescent="0.25">
      <c r="A41" s="732" t="s">
        <v>826</v>
      </c>
      <c r="B41" s="733">
        <v>250</v>
      </c>
    </row>
    <row r="42" spans="1:2" ht="17.100000000000001" customHeight="1" thickBot="1" x14ac:dyDescent="0.3">
      <c r="A42" s="521" t="s">
        <v>269</v>
      </c>
      <c r="B42" s="481">
        <f>SUM(B34:B41)</f>
        <v>38007.9</v>
      </c>
    </row>
    <row r="43" spans="1:2" ht="17.100000000000001" customHeight="1" thickTop="1" thickBot="1" x14ac:dyDescent="0.3">
      <c r="A43" s="1018" t="s">
        <v>341</v>
      </c>
      <c r="B43" s="1019"/>
    </row>
    <row r="44" spans="1:2" ht="17.100000000000001" customHeight="1" x14ac:dyDescent="0.25">
      <c r="A44" s="483" t="s">
        <v>827</v>
      </c>
      <c r="B44" s="622">
        <v>500</v>
      </c>
    </row>
    <row r="45" spans="1:2" ht="17.100000000000001" customHeight="1" thickBot="1" x14ac:dyDescent="0.3">
      <c r="A45" s="521" t="s">
        <v>269</v>
      </c>
      <c r="B45" s="621">
        <f>SUM(B44)</f>
        <v>500</v>
      </c>
    </row>
    <row r="46" spans="1:2" ht="20.100000000000001" customHeight="1" thickTop="1" thickBot="1" x14ac:dyDescent="0.3">
      <c r="A46" s="697" t="s">
        <v>193</v>
      </c>
      <c r="B46" s="699"/>
    </row>
    <row r="47" spans="1:2" ht="18" customHeight="1" x14ac:dyDescent="0.25">
      <c r="A47" s="483" t="s">
        <v>828</v>
      </c>
      <c r="B47" s="622">
        <v>20337</v>
      </c>
    </row>
    <row r="48" spans="1:2" ht="18" customHeight="1" x14ac:dyDescent="0.25">
      <c r="A48" s="484" t="s">
        <v>829</v>
      </c>
      <c r="B48" s="478">
        <v>1500</v>
      </c>
    </row>
    <row r="49" spans="1:2" ht="18" customHeight="1" x14ac:dyDescent="0.25">
      <c r="A49" s="639" t="s">
        <v>530</v>
      </c>
      <c r="B49" s="479">
        <v>4422.7</v>
      </c>
    </row>
    <row r="50" spans="1:2" ht="18" customHeight="1" x14ac:dyDescent="0.25">
      <c r="A50" s="639" t="s">
        <v>837</v>
      </c>
      <c r="B50" s="479">
        <v>2500</v>
      </c>
    </row>
    <row r="51" spans="1:2" ht="18" customHeight="1" x14ac:dyDescent="0.25">
      <c r="A51" s="639" t="s">
        <v>653</v>
      </c>
      <c r="B51" s="479">
        <v>800</v>
      </c>
    </row>
    <row r="52" spans="1:2" ht="18" customHeight="1" x14ac:dyDescent="0.25">
      <c r="A52" s="639" t="s">
        <v>517</v>
      </c>
      <c r="B52" s="479">
        <v>4490</v>
      </c>
    </row>
    <row r="53" spans="1:2" ht="20.100000000000001" customHeight="1" thickBot="1" x14ac:dyDescent="0.3">
      <c r="A53" s="521" t="s">
        <v>269</v>
      </c>
      <c r="B53" s="481">
        <f>SUM(B47:B52)</f>
        <v>34049.699999999997</v>
      </c>
    </row>
    <row r="54" spans="1:2" ht="20.100000000000001" customHeight="1" thickTop="1" thickBot="1" x14ac:dyDescent="0.3">
      <c r="A54" s="697" t="s">
        <v>199</v>
      </c>
      <c r="B54" s="700"/>
    </row>
    <row r="55" spans="1:2" ht="18" customHeight="1" x14ac:dyDescent="0.25">
      <c r="A55" s="638" t="s">
        <v>619</v>
      </c>
      <c r="B55" s="646">
        <v>665.4</v>
      </c>
    </row>
    <row r="56" spans="1:2" ht="18" customHeight="1" x14ac:dyDescent="0.25">
      <c r="A56" s="638" t="s">
        <v>635</v>
      </c>
      <c r="B56" s="646">
        <v>250</v>
      </c>
    </row>
    <row r="57" spans="1:2" ht="18" customHeight="1" x14ac:dyDescent="0.25">
      <c r="A57" s="484" t="s">
        <v>531</v>
      </c>
      <c r="B57" s="479">
        <v>4049.2</v>
      </c>
    </row>
    <row r="58" spans="1:2" ht="18" customHeight="1" x14ac:dyDescent="0.25">
      <c r="A58" s="484" t="s">
        <v>618</v>
      </c>
      <c r="B58" s="479">
        <v>13500</v>
      </c>
    </row>
    <row r="59" spans="1:2" ht="18" customHeight="1" x14ac:dyDescent="0.25">
      <c r="A59" s="732" t="s">
        <v>532</v>
      </c>
      <c r="B59" s="735">
        <v>988</v>
      </c>
    </row>
    <row r="60" spans="1:2" ht="20.100000000000001" customHeight="1" thickBot="1" x14ac:dyDescent="0.3">
      <c r="A60" s="521" t="s">
        <v>269</v>
      </c>
      <c r="B60" s="481">
        <f>SUM(B55:B59)</f>
        <v>19452.599999999999</v>
      </c>
    </row>
    <row r="61" spans="1:2" ht="20.100000000000001" customHeight="1" thickTop="1" thickBot="1" x14ac:dyDescent="0.3">
      <c r="A61" s="697" t="s">
        <v>342</v>
      </c>
      <c r="B61" s="698"/>
    </row>
    <row r="62" spans="1:2" ht="18" customHeight="1" x14ac:dyDescent="0.25">
      <c r="A62" s="520" t="s">
        <v>620</v>
      </c>
      <c r="B62" s="620">
        <v>4503</v>
      </c>
    </row>
    <row r="63" spans="1:2" ht="18" customHeight="1" x14ac:dyDescent="0.25">
      <c r="A63" s="520" t="s">
        <v>451</v>
      </c>
      <c r="B63" s="620">
        <v>79931</v>
      </c>
    </row>
    <row r="64" spans="1:2" ht="18" customHeight="1" x14ac:dyDescent="0.25">
      <c r="A64" s="520" t="s">
        <v>834</v>
      </c>
      <c r="B64" s="620">
        <v>1500</v>
      </c>
    </row>
    <row r="65" spans="1:2" ht="18" customHeight="1" x14ac:dyDescent="0.25">
      <c r="A65" s="520" t="s">
        <v>830</v>
      </c>
      <c r="B65" s="620">
        <v>3500</v>
      </c>
    </row>
    <row r="66" spans="1:2" ht="20.100000000000001" customHeight="1" thickBot="1" x14ac:dyDescent="0.3">
      <c r="A66" s="521" t="s">
        <v>269</v>
      </c>
      <c r="B66" s="481">
        <f>SUM(B62:B65)</f>
        <v>89434</v>
      </c>
    </row>
    <row r="67" spans="1:2" ht="20.100000000000001" customHeight="1" thickTop="1" thickBot="1" x14ac:dyDescent="0.3">
      <c r="A67" s="697" t="s">
        <v>403</v>
      </c>
      <c r="B67" s="698"/>
    </row>
    <row r="68" spans="1:2" ht="18" customHeight="1" x14ac:dyDescent="0.25">
      <c r="A68" s="731" t="s">
        <v>621</v>
      </c>
      <c r="B68" s="620">
        <v>1260.4000000000001</v>
      </c>
    </row>
    <row r="69" spans="1:2" ht="18" customHeight="1" x14ac:dyDescent="0.25">
      <c r="A69" s="639" t="s">
        <v>835</v>
      </c>
      <c r="B69" s="479">
        <v>2080</v>
      </c>
    </row>
    <row r="70" spans="1:2" ht="20.100000000000001" customHeight="1" thickBot="1" x14ac:dyDescent="0.3">
      <c r="A70" s="521" t="s">
        <v>269</v>
      </c>
      <c r="B70" s="621">
        <f>SUM(B68:B69)</f>
        <v>3340.4</v>
      </c>
    </row>
    <row r="71" spans="1:2" ht="20.100000000000001" customHeight="1" thickTop="1" thickBot="1" x14ac:dyDescent="0.3">
      <c r="A71" s="697" t="s">
        <v>343</v>
      </c>
      <c r="B71" s="699"/>
    </row>
    <row r="72" spans="1:2" ht="18" customHeight="1" x14ac:dyDescent="0.25">
      <c r="A72" s="483" t="s">
        <v>533</v>
      </c>
      <c r="B72" s="622">
        <v>1915</v>
      </c>
    </row>
    <row r="73" spans="1:2" ht="18" customHeight="1" x14ac:dyDescent="0.25">
      <c r="A73" s="639" t="s">
        <v>452</v>
      </c>
      <c r="B73" s="479">
        <v>7000</v>
      </c>
    </row>
    <row r="74" spans="1:2" ht="18" customHeight="1" x14ac:dyDescent="0.25">
      <c r="A74" s="639" t="s">
        <v>836</v>
      </c>
      <c r="B74" s="479">
        <v>4000</v>
      </c>
    </row>
    <row r="75" spans="1:2" ht="20.100000000000001" customHeight="1" thickBot="1" x14ac:dyDescent="0.3">
      <c r="A75" s="521" t="s">
        <v>269</v>
      </c>
      <c r="B75" s="481">
        <f>SUM(B72:B74)</f>
        <v>12915</v>
      </c>
    </row>
    <row r="76" spans="1:2" ht="17.25" thickTop="1" thickBot="1" x14ac:dyDescent="0.3">
      <c r="A76" s="697" t="s">
        <v>203</v>
      </c>
      <c r="B76" s="701"/>
    </row>
    <row r="77" spans="1:2" ht="15.75" x14ac:dyDescent="0.25">
      <c r="A77" s="637" t="s">
        <v>831</v>
      </c>
      <c r="B77" s="636">
        <v>10300</v>
      </c>
    </row>
    <row r="78" spans="1:2" ht="18" customHeight="1" x14ac:dyDescent="0.25">
      <c r="A78" s="484" t="s">
        <v>466</v>
      </c>
      <c r="B78" s="478">
        <v>10000</v>
      </c>
    </row>
    <row r="79" spans="1:2" ht="20.100000000000001" customHeight="1" thickBot="1" x14ac:dyDescent="0.3">
      <c r="A79" s="649" t="s">
        <v>269</v>
      </c>
      <c r="B79" s="481">
        <f>SUM(B77:B78)</f>
        <v>20300</v>
      </c>
    </row>
    <row r="80" spans="1:2" ht="30" customHeight="1" thickTop="1" thickBot="1" x14ac:dyDescent="0.3">
      <c r="A80" s="505" t="s">
        <v>319</v>
      </c>
      <c r="B80" s="696">
        <f>SUM(B1+B10)</f>
        <v>280041.5</v>
      </c>
    </row>
    <row r="81" spans="1:1" ht="13.5" thickTop="1" x14ac:dyDescent="0.2"/>
    <row r="82" spans="1:1" x14ac:dyDescent="0.2">
      <c r="A82" s="603"/>
    </row>
    <row r="83" spans="1:1" x14ac:dyDescent="0.2">
      <c r="A83" s="1020"/>
    </row>
    <row r="84" spans="1:1" x14ac:dyDescent="0.2">
      <c r="A84" s="1020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 xml:space="preserve">&amp;CP ř í l o h a    č.2e) k návrhu usnesení Zastupitelstva městské části Praha 4 č.8Z-3/2023 ze dne 20.12.2023
&amp;"Arial,tučné kurzíva"&amp;11Tř. 8 financování na rok 2024 v tis. Kč - Návrh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view="pageLayout" zoomScaleNormal="100" workbookViewId="0">
      <selection activeCell="F24" sqref="F24"/>
    </sheetView>
  </sheetViews>
  <sheetFormatPr defaultRowHeight="12.75" x14ac:dyDescent="0.2"/>
  <cols>
    <col min="1" max="1" width="53.140625" customWidth="1"/>
    <col min="2" max="2" width="13.42578125" customWidth="1"/>
    <col min="3" max="3" width="12" customWidth="1"/>
    <col min="4" max="4" width="12.85546875" customWidth="1"/>
    <col min="5" max="5" width="11.85546875" customWidth="1"/>
    <col min="6" max="6" width="13.42578125" customWidth="1"/>
    <col min="7" max="7" width="11.42578125" bestFit="1" customWidth="1"/>
    <col min="8" max="8" width="12.140625" customWidth="1"/>
    <col min="9" max="9" width="10.85546875" customWidth="1"/>
    <col min="10" max="11" width="10.140625" bestFit="1" customWidth="1"/>
  </cols>
  <sheetData>
    <row r="1" spans="1:11" ht="31.5" x14ac:dyDescent="0.25">
      <c r="A1" s="985" t="s">
        <v>344</v>
      </c>
      <c r="B1" s="986" t="s">
        <v>683</v>
      </c>
      <c r="C1" s="986" t="s">
        <v>684</v>
      </c>
      <c r="D1" s="986" t="s">
        <v>707</v>
      </c>
      <c r="E1" s="986" t="s">
        <v>685</v>
      </c>
      <c r="F1" s="986" t="s">
        <v>580</v>
      </c>
      <c r="G1" s="986" t="s">
        <v>581</v>
      </c>
      <c r="H1" s="986" t="s">
        <v>598</v>
      </c>
      <c r="I1" s="986" t="s">
        <v>658</v>
      </c>
      <c r="J1" s="986" t="s">
        <v>686</v>
      </c>
      <c r="K1" s="1005" t="s">
        <v>801</v>
      </c>
    </row>
    <row r="2" spans="1:11" ht="21.95" customHeight="1" x14ac:dyDescent="0.25">
      <c r="A2" s="937" t="s">
        <v>345</v>
      </c>
      <c r="B2" s="712">
        <v>139646.5</v>
      </c>
      <c r="C2" s="704">
        <v>139472.07</v>
      </c>
      <c r="D2" s="894">
        <v>146291.51</v>
      </c>
      <c r="E2" s="704">
        <v>152652.20000000001</v>
      </c>
      <c r="F2" s="704">
        <v>157252</v>
      </c>
      <c r="G2" s="894">
        <v>238052</v>
      </c>
      <c r="H2" s="894">
        <v>238150</v>
      </c>
      <c r="I2" s="894">
        <v>238170</v>
      </c>
      <c r="J2" s="704">
        <v>239100</v>
      </c>
      <c r="K2" s="987">
        <v>239500</v>
      </c>
    </row>
    <row r="3" spans="1:11" ht="21.95" customHeight="1" x14ac:dyDescent="0.25">
      <c r="A3" s="937" t="s">
        <v>346</v>
      </c>
      <c r="B3" s="712">
        <v>57877.23</v>
      </c>
      <c r="C3" s="704">
        <v>43189.38</v>
      </c>
      <c r="D3" s="894">
        <v>63883.48</v>
      </c>
      <c r="E3" s="704">
        <v>79874.100000000006</v>
      </c>
      <c r="F3" s="704">
        <v>43350</v>
      </c>
      <c r="G3" s="894">
        <v>46100</v>
      </c>
      <c r="H3" s="894">
        <v>47120</v>
      </c>
      <c r="I3" s="894">
        <v>47200</v>
      </c>
      <c r="J3" s="704">
        <v>47550</v>
      </c>
      <c r="K3" s="987">
        <v>48000</v>
      </c>
    </row>
    <row r="4" spans="1:11" ht="21.95" customHeight="1" x14ac:dyDescent="0.25">
      <c r="A4" s="937" t="s">
        <v>347</v>
      </c>
      <c r="B4" s="812">
        <v>0</v>
      </c>
      <c r="C4" s="800">
        <v>0</v>
      </c>
      <c r="D4" s="894">
        <v>0</v>
      </c>
      <c r="E4" s="938">
        <v>21250</v>
      </c>
      <c r="F4" s="938">
        <v>0</v>
      </c>
      <c r="G4" s="894">
        <v>0</v>
      </c>
      <c r="H4" s="894">
        <v>0</v>
      </c>
      <c r="I4" s="894">
        <v>0</v>
      </c>
      <c r="J4" s="704">
        <v>0</v>
      </c>
      <c r="K4" s="987">
        <v>0</v>
      </c>
    </row>
    <row r="5" spans="1:11" ht="21.95" customHeight="1" x14ac:dyDescent="0.25">
      <c r="A5" s="988" t="s">
        <v>348</v>
      </c>
      <c r="B5" s="989">
        <f t="shared" ref="B5:K5" si="0">SUM(B2:B4)</f>
        <v>197523.73</v>
      </c>
      <c r="C5" s="990">
        <f t="shared" si="0"/>
        <v>182661.45</v>
      </c>
      <c r="D5" s="990">
        <f t="shared" si="0"/>
        <v>210174.99000000002</v>
      </c>
      <c r="E5" s="990">
        <f>SUM(E2:E4)</f>
        <v>253776.30000000002</v>
      </c>
      <c r="F5" s="990">
        <f t="shared" si="0"/>
        <v>200602</v>
      </c>
      <c r="G5" s="990">
        <f t="shared" si="0"/>
        <v>284152</v>
      </c>
      <c r="H5" s="990">
        <f t="shared" si="0"/>
        <v>285270</v>
      </c>
      <c r="I5" s="990">
        <f t="shared" si="0"/>
        <v>285370</v>
      </c>
      <c r="J5" s="990">
        <f t="shared" si="0"/>
        <v>286650</v>
      </c>
      <c r="K5" s="991">
        <f t="shared" si="0"/>
        <v>287500</v>
      </c>
    </row>
    <row r="6" spans="1:11" ht="21.95" customHeight="1" x14ac:dyDescent="0.25">
      <c r="A6" s="988" t="s">
        <v>524</v>
      </c>
      <c r="B6" s="989">
        <v>845182.67</v>
      </c>
      <c r="C6" s="990">
        <v>832474.34</v>
      </c>
      <c r="D6" s="990">
        <v>900441.49</v>
      </c>
      <c r="E6" s="990">
        <v>923026.4</v>
      </c>
      <c r="F6" s="990">
        <v>712392.5</v>
      </c>
      <c r="G6" s="990">
        <f>SUM(G7:G9)</f>
        <v>704989</v>
      </c>
      <c r="H6" s="990">
        <f>SUM(H7:H9)</f>
        <v>702489</v>
      </c>
      <c r="I6" s="990">
        <f>SUM(I7:I9)</f>
        <v>702539</v>
      </c>
      <c r="J6" s="990">
        <f>SUM(J7:J9)</f>
        <v>700589</v>
      </c>
      <c r="K6" s="991">
        <f>SUM(K7:K9)</f>
        <v>700889</v>
      </c>
    </row>
    <row r="7" spans="1:11" ht="21.95" customHeight="1" x14ac:dyDescent="0.25">
      <c r="A7" s="937" t="s">
        <v>687</v>
      </c>
      <c r="B7" s="713">
        <v>435757</v>
      </c>
      <c r="C7" s="704">
        <v>439258</v>
      </c>
      <c r="D7" s="894">
        <v>469323</v>
      </c>
      <c r="E7" s="704">
        <v>495942</v>
      </c>
      <c r="F7" s="704">
        <v>573789</v>
      </c>
      <c r="G7" s="894">
        <v>573789</v>
      </c>
      <c r="H7" s="894">
        <v>573789</v>
      </c>
      <c r="I7" s="894">
        <v>573789</v>
      </c>
      <c r="J7" s="704">
        <v>573789</v>
      </c>
      <c r="K7" s="1006">
        <v>573789</v>
      </c>
    </row>
    <row r="8" spans="1:11" ht="21.95" customHeight="1" x14ac:dyDescent="0.25">
      <c r="A8" s="937" t="s">
        <v>525</v>
      </c>
      <c r="B8" s="713">
        <v>103116</v>
      </c>
      <c r="C8" s="704">
        <v>109997.8</v>
      </c>
      <c r="D8" s="894">
        <v>109034.7</v>
      </c>
      <c r="E8" s="704">
        <v>117200.6</v>
      </c>
      <c r="F8" s="704">
        <v>114603.5</v>
      </c>
      <c r="G8" s="894">
        <v>116200</v>
      </c>
      <c r="H8" s="894">
        <v>116700</v>
      </c>
      <c r="I8" s="894">
        <v>116750</v>
      </c>
      <c r="J8" s="704">
        <v>116800</v>
      </c>
      <c r="K8" s="1006">
        <v>117100</v>
      </c>
    </row>
    <row r="9" spans="1:11" ht="21.95" customHeight="1" x14ac:dyDescent="0.25">
      <c r="A9" s="937" t="s">
        <v>526</v>
      </c>
      <c r="B9" s="713">
        <v>38000</v>
      </c>
      <c r="C9" s="704">
        <v>52000</v>
      </c>
      <c r="D9" s="894">
        <v>46675</v>
      </c>
      <c r="E9" s="704">
        <v>36000</v>
      </c>
      <c r="F9" s="704">
        <v>24000</v>
      </c>
      <c r="G9" s="894">
        <v>15000</v>
      </c>
      <c r="H9" s="894">
        <v>12000</v>
      </c>
      <c r="I9" s="894">
        <v>12000</v>
      </c>
      <c r="J9" s="704">
        <v>10000</v>
      </c>
      <c r="K9" s="1006">
        <v>10000</v>
      </c>
    </row>
    <row r="10" spans="1:11" ht="21.95" customHeight="1" x14ac:dyDescent="0.25">
      <c r="A10" s="988" t="s">
        <v>349</v>
      </c>
      <c r="B10" s="989">
        <f t="shared" ref="B10:K10" si="1">SUM(B5,B6)</f>
        <v>1042706.4</v>
      </c>
      <c r="C10" s="990">
        <f t="shared" si="1"/>
        <v>1015135.79</v>
      </c>
      <c r="D10" s="989">
        <f t="shared" si="1"/>
        <v>1110616.48</v>
      </c>
      <c r="E10" s="990">
        <f>SUM(E5,E6)</f>
        <v>1176802.7</v>
      </c>
      <c r="F10" s="990">
        <f t="shared" si="1"/>
        <v>912994.5</v>
      </c>
      <c r="G10" s="990">
        <f t="shared" si="1"/>
        <v>989141</v>
      </c>
      <c r="H10" s="990">
        <f t="shared" si="1"/>
        <v>987759</v>
      </c>
      <c r="I10" s="990">
        <f t="shared" si="1"/>
        <v>987909</v>
      </c>
      <c r="J10" s="990">
        <f t="shared" si="1"/>
        <v>987239</v>
      </c>
      <c r="K10" s="991">
        <f t="shared" si="1"/>
        <v>988389</v>
      </c>
    </row>
    <row r="11" spans="1:11" ht="21.95" customHeight="1" x14ac:dyDescent="0.25">
      <c r="A11" s="992"/>
      <c r="B11" s="993"/>
      <c r="C11" s="994"/>
      <c r="D11" s="995"/>
      <c r="E11" s="996"/>
      <c r="F11" s="997"/>
      <c r="G11" s="996"/>
      <c r="H11" s="998"/>
      <c r="I11" s="996"/>
      <c r="J11" s="996"/>
      <c r="K11" s="1007"/>
    </row>
    <row r="12" spans="1:11" ht="21.95" customHeight="1" x14ac:dyDescent="0.25">
      <c r="A12" s="937" t="s">
        <v>350</v>
      </c>
      <c r="B12" s="712">
        <v>835905.39</v>
      </c>
      <c r="C12" s="704">
        <v>828896.2</v>
      </c>
      <c r="D12" s="713">
        <v>908937.83</v>
      </c>
      <c r="E12" s="704">
        <v>1246874.8999999999</v>
      </c>
      <c r="F12" s="1021">
        <v>825428.1</v>
      </c>
      <c r="G12" s="894">
        <v>808846</v>
      </c>
      <c r="H12" s="894">
        <v>816935</v>
      </c>
      <c r="I12" s="894">
        <v>821020</v>
      </c>
      <c r="J12" s="704">
        <v>825125</v>
      </c>
      <c r="K12" s="1006">
        <v>829250</v>
      </c>
    </row>
    <row r="13" spans="1:11" ht="21.95" customHeight="1" x14ac:dyDescent="0.25">
      <c r="A13" s="937" t="s">
        <v>351</v>
      </c>
      <c r="B13" s="712">
        <v>118190.48</v>
      </c>
      <c r="C13" s="704">
        <v>126997.17</v>
      </c>
      <c r="D13" s="713">
        <v>210294.45</v>
      </c>
      <c r="E13" s="704">
        <v>471443.9</v>
      </c>
      <c r="F13" s="1021">
        <v>367607.9</v>
      </c>
      <c r="G13" s="894">
        <v>180295</v>
      </c>
      <c r="H13" s="894">
        <v>170824</v>
      </c>
      <c r="I13" s="894">
        <v>166889</v>
      </c>
      <c r="J13" s="704">
        <v>162114</v>
      </c>
      <c r="K13" s="1006">
        <v>159139</v>
      </c>
    </row>
    <row r="14" spans="1:11" ht="21.95" customHeight="1" x14ac:dyDescent="0.25">
      <c r="A14" s="988" t="s">
        <v>352</v>
      </c>
      <c r="B14" s="989">
        <f t="shared" ref="B14:K14" si="2">SUM(B12:B13)</f>
        <v>954095.87</v>
      </c>
      <c r="C14" s="990">
        <f t="shared" si="2"/>
        <v>955893.37</v>
      </c>
      <c r="D14" s="989">
        <f t="shared" si="2"/>
        <v>1119232.28</v>
      </c>
      <c r="E14" s="990">
        <f>SUM(E12:E13)</f>
        <v>1718318.7999999998</v>
      </c>
      <c r="F14" s="1022">
        <f t="shared" si="2"/>
        <v>1193036</v>
      </c>
      <c r="G14" s="990">
        <f t="shared" si="2"/>
        <v>989141</v>
      </c>
      <c r="H14" s="990">
        <f t="shared" si="2"/>
        <v>987759</v>
      </c>
      <c r="I14" s="990">
        <f t="shared" si="2"/>
        <v>987909</v>
      </c>
      <c r="J14" s="990">
        <f t="shared" si="2"/>
        <v>987239</v>
      </c>
      <c r="K14" s="991">
        <f t="shared" si="2"/>
        <v>988389</v>
      </c>
    </row>
    <row r="15" spans="1:11" ht="21.95" customHeight="1" x14ac:dyDescent="0.25">
      <c r="A15" s="992"/>
      <c r="B15" s="993"/>
      <c r="C15" s="994"/>
      <c r="D15" s="1000"/>
      <c r="E15" s="996"/>
      <c r="F15" s="1023"/>
      <c r="G15" s="1001"/>
      <c r="H15" s="1002"/>
      <c r="I15" s="1002"/>
      <c r="J15" s="997"/>
      <c r="K15" s="1007"/>
    </row>
    <row r="16" spans="1:11" ht="21.95" customHeight="1" x14ac:dyDescent="0.25">
      <c r="A16" s="988" t="s">
        <v>353</v>
      </c>
      <c r="B16" s="989">
        <f t="shared" ref="B16:K16" si="3">SUM(B10-B14)</f>
        <v>88610.530000000028</v>
      </c>
      <c r="C16" s="990">
        <f t="shared" si="3"/>
        <v>59242.420000000042</v>
      </c>
      <c r="D16" s="989">
        <f t="shared" si="3"/>
        <v>-8615.8000000000466</v>
      </c>
      <c r="E16" s="990">
        <f>SUM(E10-E14)</f>
        <v>-541516.09999999986</v>
      </c>
      <c r="F16" s="1022">
        <f t="shared" si="3"/>
        <v>-280041.5</v>
      </c>
      <c r="G16" s="999">
        <f t="shared" si="3"/>
        <v>0</v>
      </c>
      <c r="H16" s="999">
        <f t="shared" si="3"/>
        <v>0</v>
      </c>
      <c r="I16" s="999">
        <f t="shared" si="3"/>
        <v>0</v>
      </c>
      <c r="J16" s="999">
        <f t="shared" si="3"/>
        <v>0</v>
      </c>
      <c r="K16" s="1009">
        <f t="shared" si="3"/>
        <v>0</v>
      </c>
    </row>
    <row r="17" spans="1:11" ht="21.95" customHeight="1" x14ac:dyDescent="0.25">
      <c r="A17" s="992"/>
      <c r="B17" s="1003"/>
      <c r="C17" s="994"/>
      <c r="D17" s="1000"/>
      <c r="E17" s="996"/>
      <c r="F17" s="1024"/>
      <c r="G17" s="1001"/>
      <c r="H17" s="1002"/>
      <c r="I17" s="997"/>
      <c r="J17" s="997"/>
      <c r="K17" s="1007"/>
    </row>
    <row r="18" spans="1:11" ht="21.95" customHeight="1" x14ac:dyDescent="0.25">
      <c r="A18" s="988" t="s">
        <v>319</v>
      </c>
      <c r="B18" s="989">
        <f t="shared" ref="B18:K18" si="4">SUM(B19:B19)</f>
        <v>-88610.53</v>
      </c>
      <c r="C18" s="990">
        <f t="shared" si="4"/>
        <v>-59242.48</v>
      </c>
      <c r="D18" s="989">
        <f t="shared" si="4"/>
        <v>8615.7999999999993</v>
      </c>
      <c r="E18" s="990">
        <f t="shared" si="4"/>
        <v>541516.1</v>
      </c>
      <c r="F18" s="1022">
        <f t="shared" si="4"/>
        <v>280041.5</v>
      </c>
      <c r="G18" s="999">
        <f t="shared" si="4"/>
        <v>0</v>
      </c>
      <c r="H18" s="999">
        <f t="shared" si="4"/>
        <v>0</v>
      </c>
      <c r="I18" s="999">
        <f t="shared" si="4"/>
        <v>0</v>
      </c>
      <c r="J18" s="999">
        <f t="shared" si="4"/>
        <v>0</v>
      </c>
      <c r="K18" s="1009">
        <f t="shared" si="4"/>
        <v>0</v>
      </c>
    </row>
    <row r="19" spans="1:11" ht="21.95" customHeight="1" thickBot="1" x14ac:dyDescent="0.3">
      <c r="A19" s="939" t="s">
        <v>582</v>
      </c>
      <c r="B19" s="714">
        <v>-88610.53</v>
      </c>
      <c r="C19" s="968">
        <v>-59242.48</v>
      </c>
      <c r="D19" s="714">
        <v>8615.7999999999993</v>
      </c>
      <c r="E19" s="968">
        <v>541516.1</v>
      </c>
      <c r="F19" s="1025">
        <v>280041.5</v>
      </c>
      <c r="G19" s="1004"/>
      <c r="H19" s="1004"/>
      <c r="I19" s="1004"/>
      <c r="J19" s="1004"/>
      <c r="K19" s="1008"/>
    </row>
    <row r="20" spans="1:11" x14ac:dyDescent="0.2">
      <c r="A20" s="147"/>
    </row>
    <row r="21" spans="1:11" x14ac:dyDescent="0.2">
      <c r="A21" s="487"/>
    </row>
    <row r="23" spans="1:11" ht="14.25" x14ac:dyDescent="0.2">
      <c r="A23" s="488"/>
    </row>
  </sheetData>
  <printOptions horizontalCentered="1"/>
  <pageMargins left="0.70866141732283472" right="0.70866141732283472" top="1.1811023622047245" bottom="0.78740157480314965" header="0.31496062992125984" footer="0.31496062992125984"/>
  <pageSetup paperSize="9" scale="75" orientation="landscape" r:id="rId1"/>
  <headerFooter>
    <oddHeader xml:space="preserve">&amp;CP ř í l o h a    č.3) k návrhu usnesení Zastupitelstva městské části Praha 4 č. 8Z-3/2023
ze dne 20.12.2023
&amp;"Arial,tučné kurzíva"&amp;11Návrh rozpočtového výhledu do roku 2029 v tis. Kč (bez konsolidačních položek)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topLeftCell="A28" workbookViewId="0">
      <selection activeCell="B46" sqref="B46"/>
    </sheetView>
  </sheetViews>
  <sheetFormatPr defaultRowHeight="12.75" x14ac:dyDescent="0.2"/>
  <cols>
    <col min="2" max="2" width="54.5703125" customWidth="1"/>
    <col min="3" max="3" width="12" customWidth="1"/>
  </cols>
  <sheetData>
    <row r="1" spans="1:3" ht="15.75" thickTop="1" x14ac:dyDescent="0.25">
      <c r="A1" s="427"/>
      <c r="B1" s="429" t="s">
        <v>281</v>
      </c>
      <c r="C1" s="425" t="s">
        <v>282</v>
      </c>
    </row>
    <row r="2" spans="1:3" ht="15.75" thickBot="1" x14ac:dyDescent="0.3">
      <c r="A2" s="428"/>
      <c r="B2" s="430"/>
      <c r="C2" s="426" t="s">
        <v>283</v>
      </c>
    </row>
    <row r="3" spans="1:3" ht="24.95" customHeight="1" thickTop="1" thickBot="1" x14ac:dyDescent="0.3">
      <c r="A3" s="434" t="s">
        <v>290</v>
      </c>
      <c r="B3" s="435"/>
      <c r="C3" s="436"/>
    </row>
    <row r="4" spans="1:3" ht="20.100000000000001" customHeight="1" x14ac:dyDescent="0.2">
      <c r="A4" s="437" t="s">
        <v>287</v>
      </c>
      <c r="B4" s="445"/>
      <c r="C4" s="439"/>
    </row>
    <row r="5" spans="1:3" ht="20.100000000000001" customHeight="1" x14ac:dyDescent="0.2">
      <c r="A5" s="443"/>
      <c r="B5" s="446"/>
      <c r="C5" s="440"/>
    </row>
    <row r="6" spans="1:3" ht="20.100000000000001" customHeight="1" x14ac:dyDescent="0.2">
      <c r="A6" s="444"/>
      <c r="B6" s="446"/>
      <c r="C6" s="440"/>
    </row>
    <row r="7" spans="1:3" ht="20.100000000000001" customHeight="1" x14ac:dyDescent="0.2">
      <c r="A7" s="444"/>
      <c r="B7" s="446"/>
      <c r="C7" s="440"/>
    </row>
    <row r="8" spans="1:3" ht="20.100000000000001" customHeight="1" x14ac:dyDescent="0.25">
      <c r="A8" s="454"/>
      <c r="B8" s="451" t="s">
        <v>269</v>
      </c>
      <c r="C8" s="452">
        <f>SUM(C5:C7)</f>
        <v>0</v>
      </c>
    </row>
    <row r="9" spans="1:3" ht="20.100000000000001" customHeight="1" x14ac:dyDescent="0.2">
      <c r="A9" s="455" t="s">
        <v>192</v>
      </c>
      <c r="B9" s="453"/>
      <c r="C9" s="442"/>
    </row>
    <row r="10" spans="1:3" ht="20.100000000000001" customHeight="1" x14ac:dyDescent="0.2">
      <c r="A10" s="444"/>
      <c r="B10" s="446"/>
      <c r="C10" s="440"/>
    </row>
    <row r="11" spans="1:3" ht="20.100000000000001" customHeight="1" x14ac:dyDescent="0.2">
      <c r="A11" s="444"/>
      <c r="B11" s="446"/>
      <c r="C11" s="440"/>
    </row>
    <row r="12" spans="1:3" ht="20.100000000000001" customHeight="1" x14ac:dyDescent="0.2">
      <c r="A12" s="444"/>
      <c r="B12" s="446"/>
      <c r="C12" s="440"/>
    </row>
    <row r="13" spans="1:3" ht="20.100000000000001" customHeight="1" x14ac:dyDescent="0.2">
      <c r="A13" s="444"/>
      <c r="B13" s="446"/>
      <c r="C13" s="440"/>
    </row>
    <row r="14" spans="1:3" ht="20.100000000000001" customHeight="1" x14ac:dyDescent="0.2">
      <c r="A14" s="444"/>
      <c r="B14" s="446"/>
      <c r="C14" s="440"/>
    </row>
    <row r="15" spans="1:3" ht="20.100000000000001" customHeight="1" x14ac:dyDescent="0.2">
      <c r="A15" s="444"/>
      <c r="B15" s="446"/>
      <c r="C15" s="440"/>
    </row>
    <row r="16" spans="1:3" ht="20.100000000000001" customHeight="1" x14ac:dyDescent="0.2">
      <c r="A16" s="444"/>
      <c r="B16" s="446"/>
      <c r="C16" s="440"/>
    </row>
    <row r="17" spans="1:3" ht="20.100000000000001" customHeight="1" x14ac:dyDescent="0.2">
      <c r="A17" s="444"/>
      <c r="B17" s="446"/>
      <c r="C17" s="440"/>
    </row>
    <row r="18" spans="1:3" ht="20.100000000000001" customHeight="1" x14ac:dyDescent="0.2">
      <c r="A18" s="444"/>
      <c r="B18" s="446"/>
      <c r="C18" s="440"/>
    </row>
    <row r="19" spans="1:3" ht="20.100000000000001" customHeight="1" x14ac:dyDescent="0.2">
      <c r="A19" s="444"/>
      <c r="B19" s="446"/>
      <c r="C19" s="440"/>
    </row>
    <row r="20" spans="1:3" ht="20.100000000000001" customHeight="1" x14ac:dyDescent="0.2">
      <c r="A20" s="444"/>
      <c r="B20" s="446"/>
      <c r="C20" s="440"/>
    </row>
    <row r="21" spans="1:3" ht="20.100000000000001" customHeight="1" x14ac:dyDescent="0.2">
      <c r="A21" s="444"/>
      <c r="B21" s="446"/>
      <c r="C21" s="440"/>
    </row>
    <row r="22" spans="1:3" ht="20.100000000000001" customHeight="1" x14ac:dyDescent="0.2">
      <c r="A22" s="444"/>
      <c r="B22" s="446"/>
      <c r="C22" s="440"/>
    </row>
    <row r="23" spans="1:3" ht="20.100000000000001" customHeight="1" x14ac:dyDescent="0.25">
      <c r="A23" s="454"/>
      <c r="B23" s="451" t="s">
        <v>269</v>
      </c>
      <c r="C23" s="452">
        <f>SUM(C10:C22)</f>
        <v>0</v>
      </c>
    </row>
    <row r="24" spans="1:3" ht="20.100000000000001" customHeight="1" x14ac:dyDescent="0.2">
      <c r="A24" s="455" t="s">
        <v>284</v>
      </c>
      <c r="B24" s="446"/>
      <c r="C24" s="440"/>
    </row>
    <row r="25" spans="1:3" ht="20.100000000000001" customHeight="1" x14ac:dyDescent="0.2">
      <c r="A25" s="443"/>
      <c r="B25" s="456"/>
      <c r="C25" s="457"/>
    </row>
    <row r="26" spans="1:3" ht="20.100000000000001" customHeight="1" x14ac:dyDescent="0.25">
      <c r="A26" s="459"/>
      <c r="B26" s="461" t="s">
        <v>269</v>
      </c>
      <c r="C26" s="460">
        <f>SUM(C25)</f>
        <v>0</v>
      </c>
    </row>
    <row r="27" spans="1:3" ht="20.100000000000001" customHeight="1" x14ac:dyDescent="0.2">
      <c r="A27" s="462" t="s">
        <v>288</v>
      </c>
      <c r="B27" s="450"/>
      <c r="C27" s="442"/>
    </row>
    <row r="28" spans="1:3" ht="20.100000000000001" customHeight="1" x14ac:dyDescent="0.2">
      <c r="A28" s="463"/>
      <c r="B28" s="447"/>
      <c r="C28" s="442"/>
    </row>
    <row r="29" spans="1:3" ht="20.100000000000001" customHeight="1" x14ac:dyDescent="0.25">
      <c r="A29" s="459"/>
      <c r="B29" s="461" t="s">
        <v>269</v>
      </c>
      <c r="C29" s="460">
        <f>SUM(C28)</f>
        <v>0</v>
      </c>
    </row>
    <row r="30" spans="1:3" ht="20.100000000000001" customHeight="1" x14ac:dyDescent="0.2">
      <c r="A30" s="455" t="s">
        <v>285</v>
      </c>
      <c r="B30" s="465"/>
      <c r="C30" s="440"/>
    </row>
    <row r="31" spans="1:3" ht="20.100000000000001" customHeight="1" x14ac:dyDescent="0.2">
      <c r="A31" s="443"/>
      <c r="B31" s="458"/>
      <c r="C31" s="457"/>
    </row>
    <row r="32" spans="1:3" ht="20.100000000000001" customHeight="1" x14ac:dyDescent="0.2">
      <c r="A32" s="449"/>
      <c r="B32" s="447"/>
      <c r="C32" s="442"/>
    </row>
    <row r="33" spans="1:3" ht="20.100000000000001" customHeight="1" x14ac:dyDescent="0.25">
      <c r="A33" s="454"/>
      <c r="B33" s="464" t="s">
        <v>269</v>
      </c>
      <c r="C33" s="452">
        <f>SUM(C31:C32)</f>
        <v>0</v>
      </c>
    </row>
    <row r="34" spans="1:3" ht="20.100000000000001" customHeight="1" x14ac:dyDescent="0.2">
      <c r="A34" s="462" t="s">
        <v>199</v>
      </c>
      <c r="B34" s="446"/>
      <c r="C34" s="440"/>
    </row>
    <row r="35" spans="1:3" ht="20.100000000000001" customHeight="1" x14ac:dyDescent="0.2">
      <c r="A35" s="444"/>
      <c r="B35" s="447"/>
      <c r="C35" s="440"/>
    </row>
    <row r="36" spans="1:3" ht="20.100000000000001" customHeight="1" thickBot="1" x14ac:dyDescent="0.3">
      <c r="A36" s="448"/>
      <c r="B36" s="467" t="s">
        <v>269</v>
      </c>
      <c r="C36" s="468">
        <f>SUM(C35)</f>
        <v>0</v>
      </c>
    </row>
    <row r="37" spans="1:3" ht="20.100000000000001" customHeight="1" thickTop="1" x14ac:dyDescent="0.25">
      <c r="A37" s="427" t="s">
        <v>280</v>
      </c>
      <c r="B37" s="429" t="s">
        <v>281</v>
      </c>
      <c r="C37" s="425" t="s">
        <v>282</v>
      </c>
    </row>
    <row r="38" spans="1:3" ht="20.100000000000001" customHeight="1" thickBot="1" x14ac:dyDescent="0.3">
      <c r="A38" s="428"/>
      <c r="B38" s="430"/>
      <c r="C38" s="426" t="s">
        <v>283</v>
      </c>
    </row>
    <row r="39" spans="1:3" ht="20.100000000000001" customHeight="1" thickTop="1" x14ac:dyDescent="0.2">
      <c r="A39" s="437" t="s">
        <v>286</v>
      </c>
      <c r="B39" s="438"/>
      <c r="C39" s="441"/>
    </row>
    <row r="40" spans="1:3" ht="20.100000000000001" customHeight="1" x14ac:dyDescent="0.2">
      <c r="A40" s="443"/>
      <c r="B40" s="447"/>
      <c r="C40" s="442"/>
    </row>
    <row r="41" spans="1:3" ht="20.100000000000001" customHeight="1" thickBot="1" x14ac:dyDescent="0.3">
      <c r="A41" s="448"/>
      <c r="B41" s="466" t="s">
        <v>269</v>
      </c>
      <c r="C41" s="433">
        <f>SUM(C40:C40)</f>
        <v>0</v>
      </c>
    </row>
    <row r="42" spans="1:3" ht="24.95" customHeight="1" thickTop="1" thickBot="1" x14ac:dyDescent="0.3">
      <c r="A42" s="431" t="s">
        <v>289</v>
      </c>
      <c r="B42" s="432"/>
      <c r="C42" s="433">
        <f>SUM(C8,C23,C26,C29,C33,C36,C41)</f>
        <v>0</v>
      </c>
    </row>
    <row r="43" spans="1:3" ht="13.5" thickTop="1" x14ac:dyDescent="0.2"/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orientation="portrait" r:id="rId1"/>
  <headerFooter alignWithMargins="0">
    <oddHeader>&amp;C&amp;"Arial,tučné kurzíva"&amp;12Úspora investičních prostředků z akcí roku 2007</oddHeader>
  </headerFooter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opLeftCell="A43" workbookViewId="0">
      <selection activeCell="C10" sqref="C10"/>
    </sheetView>
  </sheetViews>
  <sheetFormatPr defaultRowHeight="12.75" x14ac:dyDescent="0.2"/>
  <cols>
    <col min="1" max="1" width="4.42578125" customWidth="1"/>
    <col min="2" max="2" width="8.85546875" customWidth="1"/>
    <col min="3" max="3" width="44.140625" customWidth="1"/>
    <col min="4" max="4" width="13.28515625" customWidth="1"/>
    <col min="5" max="5" width="10.85546875" customWidth="1"/>
    <col min="6" max="6" width="12.28515625" customWidth="1"/>
    <col min="7" max="7" width="11.140625" customWidth="1"/>
    <col min="8" max="8" width="39" customWidth="1"/>
  </cols>
  <sheetData>
    <row r="1" spans="1:8" ht="18" customHeight="1" thickTop="1" x14ac:dyDescent="0.25">
      <c r="A1" s="1" t="s">
        <v>0</v>
      </c>
      <c r="B1" s="2"/>
      <c r="C1" s="2" t="s">
        <v>2</v>
      </c>
      <c r="D1" s="3" t="s">
        <v>3</v>
      </c>
      <c r="E1" s="4" t="s">
        <v>4</v>
      </c>
      <c r="F1" s="5" t="s">
        <v>5</v>
      </c>
      <c r="G1" s="6"/>
      <c r="H1" s="7" t="s">
        <v>6</v>
      </c>
    </row>
    <row r="2" spans="1:8" ht="18" customHeight="1" thickBot="1" x14ac:dyDescent="0.3">
      <c r="A2" s="8" t="s">
        <v>7</v>
      </c>
      <c r="B2" s="9"/>
      <c r="C2" s="9"/>
      <c r="D2" s="10" t="s">
        <v>8</v>
      </c>
      <c r="E2" s="11" t="s">
        <v>10</v>
      </c>
      <c r="F2" s="9" t="s">
        <v>86</v>
      </c>
      <c r="G2" s="9" t="s">
        <v>210</v>
      </c>
      <c r="H2" s="12"/>
    </row>
    <row r="3" spans="1:8" ht="30" customHeight="1" thickTop="1" thickBot="1" x14ac:dyDescent="0.3">
      <c r="A3" s="13" t="s">
        <v>11</v>
      </c>
      <c r="B3" s="14" t="s">
        <v>209</v>
      </c>
      <c r="C3" s="15"/>
      <c r="D3" s="277"/>
      <c r="E3" s="277"/>
      <c r="F3" s="277"/>
      <c r="G3" s="277"/>
      <c r="H3" s="230"/>
    </row>
    <row r="4" spans="1:8" ht="20.100000000000001" customHeight="1" thickTop="1" thickBot="1" x14ac:dyDescent="0.3">
      <c r="A4" s="20"/>
      <c r="B4" s="226" t="s">
        <v>192</v>
      </c>
      <c r="C4" s="286"/>
      <c r="D4" s="287"/>
      <c r="E4" s="287"/>
      <c r="F4" s="287"/>
      <c r="G4" s="288"/>
      <c r="H4" s="285"/>
    </row>
    <row r="5" spans="1:8" ht="18" customHeight="1" x14ac:dyDescent="0.25">
      <c r="A5" s="24">
        <v>1</v>
      </c>
      <c r="B5" s="221"/>
      <c r="C5" s="282" t="s">
        <v>211</v>
      </c>
      <c r="D5" s="310"/>
      <c r="E5" s="311"/>
      <c r="F5" s="310"/>
      <c r="G5" s="310"/>
      <c r="H5" s="19"/>
    </row>
    <row r="6" spans="1:8" ht="18" customHeight="1" x14ac:dyDescent="0.25">
      <c r="A6" s="24">
        <v>2</v>
      </c>
      <c r="B6" s="18"/>
      <c r="C6" s="25" t="s">
        <v>222</v>
      </c>
      <c r="D6" s="333">
        <v>78500</v>
      </c>
      <c r="E6" s="27">
        <v>21000</v>
      </c>
      <c r="F6" s="334">
        <v>57500</v>
      </c>
      <c r="G6" s="29"/>
      <c r="H6" s="30"/>
    </row>
    <row r="7" spans="1:8" ht="18" customHeight="1" x14ac:dyDescent="0.25">
      <c r="A7" s="24">
        <v>3</v>
      </c>
      <c r="B7" s="18"/>
      <c r="C7" s="25" t="s">
        <v>223</v>
      </c>
      <c r="D7" s="333">
        <v>250</v>
      </c>
      <c r="E7" s="27">
        <v>75</v>
      </c>
      <c r="F7" s="334">
        <v>175</v>
      </c>
      <c r="G7" s="29"/>
      <c r="H7" s="270"/>
    </row>
    <row r="8" spans="1:8" ht="18" customHeight="1" x14ac:dyDescent="0.25">
      <c r="A8" s="24">
        <v>4</v>
      </c>
      <c r="B8" s="18"/>
      <c r="C8" s="25" t="s">
        <v>212</v>
      </c>
      <c r="D8" s="333">
        <v>1161</v>
      </c>
      <c r="E8" s="27">
        <v>680</v>
      </c>
      <c r="F8" s="334">
        <v>481</v>
      </c>
      <c r="G8" s="29"/>
      <c r="H8" s="270"/>
    </row>
    <row r="9" spans="1:8" ht="18" customHeight="1" x14ac:dyDescent="0.25">
      <c r="A9" s="24">
        <v>5</v>
      </c>
      <c r="B9" s="18"/>
      <c r="C9" s="25" t="s">
        <v>213</v>
      </c>
      <c r="D9" s="333">
        <v>17384</v>
      </c>
      <c r="E9" s="27">
        <v>11000</v>
      </c>
      <c r="F9" s="334">
        <v>6384</v>
      </c>
      <c r="G9" s="33"/>
      <c r="H9" s="34"/>
    </row>
    <row r="10" spans="1:8" ht="18" customHeight="1" x14ac:dyDescent="0.25">
      <c r="A10" s="31">
        <v>6</v>
      </c>
      <c r="B10" s="18"/>
      <c r="C10" s="25" t="s">
        <v>214</v>
      </c>
      <c r="D10" s="333">
        <v>22018</v>
      </c>
      <c r="E10" s="335">
        <v>14432</v>
      </c>
      <c r="F10" s="334">
        <v>7586</v>
      </c>
      <c r="G10" s="33"/>
      <c r="H10" s="34"/>
    </row>
    <row r="11" spans="1:8" ht="18" customHeight="1" x14ac:dyDescent="0.25">
      <c r="A11" s="31">
        <v>7</v>
      </c>
      <c r="B11" s="18"/>
      <c r="C11" s="25" t="s">
        <v>215</v>
      </c>
      <c r="D11" s="333">
        <v>86</v>
      </c>
      <c r="E11" s="335">
        <v>43</v>
      </c>
      <c r="F11" s="334">
        <v>43</v>
      </c>
      <c r="G11" s="33"/>
      <c r="H11" s="34"/>
    </row>
    <row r="12" spans="1:8" ht="18" customHeight="1" x14ac:dyDescent="0.25">
      <c r="A12" s="31">
        <v>8</v>
      </c>
      <c r="B12" s="18"/>
      <c r="C12" s="25" t="s">
        <v>216</v>
      </c>
      <c r="D12" s="333">
        <v>469</v>
      </c>
      <c r="E12" s="335">
        <v>249</v>
      </c>
      <c r="F12" s="334">
        <v>220</v>
      </c>
      <c r="G12" s="33"/>
      <c r="H12" s="34"/>
    </row>
    <row r="13" spans="1:8" ht="18" customHeight="1" thickBot="1" x14ac:dyDescent="0.3">
      <c r="A13" s="213"/>
      <c r="B13" s="9"/>
      <c r="C13" s="227" t="s">
        <v>208</v>
      </c>
      <c r="D13" s="336">
        <f>SUM(D6:D12)</f>
        <v>119868</v>
      </c>
      <c r="E13" s="337">
        <f>SUM(E6:E12)</f>
        <v>47479</v>
      </c>
      <c r="F13" s="338">
        <f>SUM(F6:F12)</f>
        <v>72389</v>
      </c>
      <c r="G13" s="271"/>
      <c r="H13" s="228"/>
    </row>
    <row r="14" spans="1:8" ht="24.95" customHeight="1" thickTop="1" thickBot="1" x14ac:dyDescent="0.3">
      <c r="A14" s="249"/>
      <c r="B14" s="250" t="s">
        <v>195</v>
      </c>
      <c r="C14" s="229"/>
      <c r="D14" s="339">
        <f>SUM(D13)</f>
        <v>119868</v>
      </c>
      <c r="E14" s="340">
        <f>SUM(E13)</f>
        <v>47479</v>
      </c>
      <c r="F14" s="341">
        <f>SUM(F13)</f>
        <v>72389</v>
      </c>
      <c r="G14" s="272"/>
      <c r="H14" s="230"/>
    </row>
    <row r="15" spans="1:8" ht="20.100000000000001" customHeight="1" thickTop="1" thickBot="1" x14ac:dyDescent="0.3">
      <c r="A15" s="1"/>
      <c r="B15" s="225" t="s">
        <v>193</v>
      </c>
      <c r="C15" s="289"/>
      <c r="D15" s="290"/>
      <c r="E15" s="291"/>
      <c r="F15" s="292"/>
      <c r="G15" s="284"/>
      <c r="H15" s="283"/>
    </row>
    <row r="16" spans="1:8" ht="18" customHeight="1" x14ac:dyDescent="0.25">
      <c r="A16" s="24"/>
      <c r="B16" s="221"/>
      <c r="C16" s="282" t="s">
        <v>211</v>
      </c>
      <c r="D16" s="312"/>
      <c r="E16" s="313"/>
      <c r="F16" s="314"/>
      <c r="G16" s="310"/>
      <c r="H16" s="156"/>
    </row>
    <row r="17" spans="1:8" ht="18" customHeight="1" x14ac:dyDescent="0.25">
      <c r="A17" s="24">
        <v>9</v>
      </c>
      <c r="B17" s="21"/>
      <c r="C17" s="41" t="s">
        <v>217</v>
      </c>
      <c r="D17" s="342">
        <v>1999</v>
      </c>
      <c r="E17" s="190">
        <v>200</v>
      </c>
      <c r="F17" s="343">
        <v>1799</v>
      </c>
      <c r="G17" s="43"/>
      <c r="H17" s="170"/>
    </row>
    <row r="18" spans="1:8" ht="18" customHeight="1" thickBot="1" x14ac:dyDescent="0.3">
      <c r="A18" s="213"/>
      <c r="B18" s="231"/>
      <c r="C18" s="227" t="s">
        <v>208</v>
      </c>
      <c r="D18" s="336">
        <f>SUM(D17:D17)</f>
        <v>1999</v>
      </c>
      <c r="E18" s="337">
        <f>SUM(E17:E17)</f>
        <v>200</v>
      </c>
      <c r="F18" s="338">
        <f>SUM(F17:F17)</f>
        <v>1799</v>
      </c>
      <c r="G18" s="271"/>
      <c r="H18" s="228"/>
    </row>
    <row r="19" spans="1:8" ht="24.95" customHeight="1" thickTop="1" thickBot="1" x14ac:dyDescent="0.3">
      <c r="A19" s="249"/>
      <c r="B19" s="236" t="s">
        <v>279</v>
      </c>
      <c r="C19" s="235"/>
      <c r="D19" s="344">
        <f>SUM(D18)</f>
        <v>1999</v>
      </c>
      <c r="E19" s="340">
        <f>SUM(E18)</f>
        <v>200</v>
      </c>
      <c r="F19" s="341">
        <f>SUM(F18)</f>
        <v>1799</v>
      </c>
      <c r="G19" s="379"/>
      <c r="H19" s="12"/>
    </row>
    <row r="20" spans="1:8" ht="30" customHeight="1" thickTop="1" thickBot="1" x14ac:dyDescent="0.3">
      <c r="A20" s="232"/>
      <c r="B20" s="233" t="s">
        <v>24</v>
      </c>
      <c r="C20" s="234"/>
      <c r="D20" s="345">
        <f>SUM(D14,D19)</f>
        <v>121867</v>
      </c>
      <c r="E20" s="381">
        <f>SUM(E14,E19)</f>
        <v>47679</v>
      </c>
      <c r="F20" s="382">
        <f>SUM(F14,F19)</f>
        <v>74188</v>
      </c>
      <c r="G20" s="380"/>
      <c r="H20" s="12"/>
    </row>
    <row r="21" spans="1:8" ht="24.95" customHeight="1" thickTop="1" x14ac:dyDescent="0.25">
      <c r="A21" s="1" t="s">
        <v>0</v>
      </c>
      <c r="B21" s="2"/>
      <c r="C21" s="2" t="s">
        <v>2</v>
      </c>
      <c r="D21" s="3" t="s">
        <v>3</v>
      </c>
      <c r="E21" s="4" t="s">
        <v>4</v>
      </c>
      <c r="F21" s="273" t="s">
        <v>5</v>
      </c>
      <c r="G21" s="273"/>
      <c r="H21" s="7" t="s">
        <v>6</v>
      </c>
    </row>
    <row r="22" spans="1:8" ht="24.95" customHeight="1" thickBot="1" x14ac:dyDescent="0.3">
      <c r="A22" s="8" t="s">
        <v>7</v>
      </c>
      <c r="B22" s="9"/>
      <c r="C22" s="9"/>
      <c r="D22" s="10" t="s">
        <v>8</v>
      </c>
      <c r="E22" s="11" t="s">
        <v>10</v>
      </c>
      <c r="F22" s="9" t="s">
        <v>86</v>
      </c>
      <c r="G22" s="9" t="s">
        <v>210</v>
      </c>
      <c r="H22" s="12"/>
    </row>
    <row r="23" spans="1:8" ht="30" customHeight="1" thickTop="1" thickBot="1" x14ac:dyDescent="0.3">
      <c r="A23" s="240" t="s">
        <v>25</v>
      </c>
      <c r="B23" s="14" t="s">
        <v>26</v>
      </c>
      <c r="C23" s="278"/>
      <c r="D23" s="279"/>
      <c r="E23" s="277"/>
      <c r="F23" s="280"/>
      <c r="G23" s="277"/>
      <c r="H23" s="230"/>
    </row>
    <row r="24" spans="1:8" ht="20.100000000000001" customHeight="1" thickTop="1" thickBot="1" x14ac:dyDescent="0.3">
      <c r="A24" s="222"/>
      <c r="B24" s="237" t="s">
        <v>194</v>
      </c>
      <c r="C24" s="238"/>
      <c r="D24" s="293"/>
      <c r="E24" s="284"/>
      <c r="F24" s="294"/>
      <c r="G24" s="284"/>
      <c r="H24" s="283"/>
    </row>
    <row r="25" spans="1:8" ht="20.100000000000001" customHeight="1" x14ac:dyDescent="0.25">
      <c r="A25" s="301"/>
      <c r="B25" s="224"/>
      <c r="C25" s="315" t="s">
        <v>14</v>
      </c>
      <c r="D25" s="316"/>
      <c r="E25" s="310"/>
      <c r="F25" s="317"/>
      <c r="G25" s="310"/>
      <c r="H25" s="156"/>
    </row>
    <row r="26" spans="1:8" ht="20.100000000000001" customHeight="1" x14ac:dyDescent="0.25">
      <c r="A26" s="301">
        <v>10</v>
      </c>
      <c r="B26" s="224"/>
      <c r="C26" s="269" t="s">
        <v>218</v>
      </c>
      <c r="D26" s="346">
        <v>4000</v>
      </c>
      <c r="E26" s="347"/>
      <c r="F26" s="334">
        <v>4000</v>
      </c>
      <c r="G26" s="331"/>
      <c r="H26" s="156"/>
    </row>
    <row r="27" spans="1:8" ht="20.100000000000001" customHeight="1" x14ac:dyDescent="0.25">
      <c r="A27" s="301">
        <v>11</v>
      </c>
      <c r="B27" s="224"/>
      <c r="C27" s="172" t="s">
        <v>219</v>
      </c>
      <c r="D27" s="348">
        <v>4000</v>
      </c>
      <c r="E27" s="154"/>
      <c r="F27" s="349">
        <v>4000</v>
      </c>
      <c r="G27" s="332"/>
      <c r="H27" s="156"/>
    </row>
    <row r="28" spans="1:8" ht="20.100000000000001" customHeight="1" x14ac:dyDescent="0.25">
      <c r="A28" s="301">
        <v>12</v>
      </c>
      <c r="B28" s="224"/>
      <c r="C28" s="172" t="s">
        <v>220</v>
      </c>
      <c r="D28" s="348">
        <v>1000</v>
      </c>
      <c r="E28" s="154"/>
      <c r="F28" s="349">
        <v>1000</v>
      </c>
      <c r="G28" s="343"/>
      <c r="H28" s="156"/>
    </row>
    <row r="29" spans="1:8" ht="20.100000000000001" customHeight="1" x14ac:dyDescent="0.25">
      <c r="A29" s="300">
        <v>13</v>
      </c>
      <c r="B29" s="223"/>
      <c r="C29" s="25" t="s">
        <v>221</v>
      </c>
      <c r="D29" s="350">
        <v>5000</v>
      </c>
      <c r="E29" s="27"/>
      <c r="F29" s="334">
        <v>5000</v>
      </c>
      <c r="G29" s="330"/>
      <c r="H29" s="30"/>
    </row>
    <row r="30" spans="1:8" ht="20.100000000000001" customHeight="1" x14ac:dyDescent="0.25">
      <c r="A30" s="300">
        <v>14</v>
      </c>
      <c r="B30" s="223"/>
      <c r="C30" s="25" t="s">
        <v>258</v>
      </c>
      <c r="D30" s="350">
        <v>10000</v>
      </c>
      <c r="E30" s="27"/>
      <c r="F30" s="334">
        <v>10000</v>
      </c>
      <c r="G30" s="331"/>
      <c r="H30" s="30"/>
    </row>
    <row r="31" spans="1:8" ht="20.100000000000001" customHeight="1" thickBot="1" x14ac:dyDescent="0.3">
      <c r="A31" s="222"/>
      <c r="B31" s="223"/>
      <c r="C31" s="329" t="s">
        <v>208</v>
      </c>
      <c r="D31" s="351">
        <f>SUM(D26:D30)</f>
        <v>24000</v>
      </c>
      <c r="E31" s="352"/>
      <c r="F31" s="353">
        <f>SUM(F26:F30)</f>
        <v>24000</v>
      </c>
      <c r="G31" s="353">
        <f>SUM(G26:G30)</f>
        <v>0</v>
      </c>
      <c r="H31" s="281"/>
    </row>
    <row r="32" spans="1:8" ht="24.95" customHeight="1" thickTop="1" thickBot="1" x14ac:dyDescent="0.3">
      <c r="A32" s="251"/>
      <c r="B32" s="250" t="s">
        <v>278</v>
      </c>
      <c r="C32" s="241"/>
      <c r="D32" s="246">
        <f>SUM(D31)</f>
        <v>24000</v>
      </c>
      <c r="E32" s="275">
        <f>SUM(E31)</f>
        <v>0</v>
      </c>
      <c r="F32" s="276">
        <f>SUM(F31)</f>
        <v>24000</v>
      </c>
      <c r="G32" s="276">
        <f>SUM(G31)</f>
        <v>0</v>
      </c>
      <c r="H32" s="230"/>
    </row>
    <row r="33" spans="1:8" ht="20.100000000000001" customHeight="1" thickTop="1" thickBot="1" x14ac:dyDescent="0.3">
      <c r="A33" s="222"/>
      <c r="B33" s="237" t="s">
        <v>204</v>
      </c>
      <c r="C33" s="247"/>
      <c r="D33" s="248"/>
      <c r="E33" s="295"/>
      <c r="F33" s="296"/>
      <c r="G33" s="296"/>
      <c r="H33" s="283"/>
    </row>
    <row r="34" spans="1:8" ht="20.100000000000001" customHeight="1" x14ac:dyDescent="0.25">
      <c r="A34" s="301"/>
      <c r="B34" s="224"/>
      <c r="C34" s="318" t="s">
        <v>14</v>
      </c>
      <c r="D34" s="319"/>
      <c r="E34" s="319"/>
      <c r="F34" s="319"/>
      <c r="G34" s="319"/>
      <c r="H34" s="320"/>
    </row>
    <row r="35" spans="1:8" ht="20.100000000000001" customHeight="1" x14ac:dyDescent="0.25">
      <c r="A35" s="300">
        <v>15</v>
      </c>
      <c r="B35" s="224"/>
      <c r="C35" s="62" t="s">
        <v>224</v>
      </c>
      <c r="D35" s="65"/>
      <c r="E35" s="66"/>
      <c r="F35" s="67">
        <v>33000</v>
      </c>
      <c r="G35" s="67"/>
      <c r="H35" s="63"/>
    </row>
    <row r="36" spans="1:8" ht="20.100000000000001" customHeight="1" x14ac:dyDescent="0.25">
      <c r="A36" s="300">
        <v>16</v>
      </c>
      <c r="B36" s="224"/>
      <c r="C36" s="62" t="s">
        <v>225</v>
      </c>
      <c r="D36" s="65">
        <v>1000</v>
      </c>
      <c r="E36" s="66"/>
      <c r="F36" s="67">
        <v>1000</v>
      </c>
      <c r="G36" s="328"/>
      <c r="H36" s="63"/>
    </row>
    <row r="37" spans="1:8" ht="20.100000000000001" customHeight="1" x14ac:dyDescent="0.25">
      <c r="A37" s="300">
        <v>17</v>
      </c>
      <c r="B37" s="224"/>
      <c r="C37" s="62" t="s">
        <v>273</v>
      </c>
      <c r="D37" s="65">
        <v>5000</v>
      </c>
      <c r="E37" s="66"/>
      <c r="F37" s="67">
        <v>5000</v>
      </c>
      <c r="G37" s="328"/>
      <c r="H37" s="63"/>
    </row>
    <row r="38" spans="1:8" ht="20.100000000000001" customHeight="1" x14ac:dyDescent="0.25">
      <c r="A38" s="364">
        <v>18</v>
      </c>
      <c r="B38" s="224"/>
      <c r="C38" s="366" t="s">
        <v>226</v>
      </c>
      <c r="D38" s="96">
        <v>8000</v>
      </c>
      <c r="E38" s="97"/>
      <c r="F38" s="98">
        <v>8000</v>
      </c>
      <c r="G38" s="365"/>
      <c r="H38" s="99"/>
    </row>
    <row r="39" spans="1:8" ht="20.100000000000001" customHeight="1" x14ac:dyDescent="0.25">
      <c r="A39" s="301">
        <v>19</v>
      </c>
      <c r="B39" s="224"/>
      <c r="C39" s="367" t="s">
        <v>227</v>
      </c>
      <c r="D39" s="65">
        <v>2000</v>
      </c>
      <c r="E39" s="66"/>
      <c r="F39" s="67">
        <v>2000</v>
      </c>
      <c r="G39" s="67"/>
      <c r="H39" s="63"/>
    </row>
    <row r="40" spans="1:8" ht="20.100000000000001" customHeight="1" x14ac:dyDescent="0.25">
      <c r="A40" s="300">
        <v>20</v>
      </c>
      <c r="B40" s="224"/>
      <c r="C40" s="367" t="s">
        <v>277</v>
      </c>
      <c r="D40" s="65">
        <v>2000</v>
      </c>
      <c r="E40" s="66"/>
      <c r="F40" s="67">
        <v>2000</v>
      </c>
      <c r="G40" s="67"/>
      <c r="H40" s="63"/>
    </row>
    <row r="41" spans="1:8" ht="20.100000000000001" customHeight="1" x14ac:dyDescent="0.25">
      <c r="A41" s="300">
        <v>21</v>
      </c>
      <c r="B41" s="224"/>
      <c r="C41" s="367" t="s">
        <v>228</v>
      </c>
      <c r="D41" s="65">
        <v>16000</v>
      </c>
      <c r="E41" s="66"/>
      <c r="F41" s="67">
        <v>16000</v>
      </c>
      <c r="G41" s="67"/>
      <c r="H41" s="63"/>
    </row>
    <row r="42" spans="1:8" ht="20.100000000000001" customHeight="1" x14ac:dyDescent="0.25">
      <c r="A42" s="300">
        <v>22</v>
      </c>
      <c r="B42" s="224"/>
      <c r="C42" s="367" t="s">
        <v>229</v>
      </c>
      <c r="D42" s="65">
        <v>31500</v>
      </c>
      <c r="E42" s="66"/>
      <c r="F42" s="67">
        <v>10000</v>
      </c>
      <c r="G42" s="67">
        <v>21500</v>
      </c>
      <c r="H42" s="63"/>
    </row>
    <row r="43" spans="1:8" ht="20.100000000000001" customHeight="1" x14ac:dyDescent="0.25">
      <c r="A43" s="300">
        <v>23</v>
      </c>
      <c r="B43" s="224"/>
      <c r="C43" s="366" t="s">
        <v>230</v>
      </c>
      <c r="D43" s="96">
        <v>1500</v>
      </c>
      <c r="E43" s="97"/>
      <c r="F43" s="98">
        <v>1500</v>
      </c>
      <c r="G43" s="98"/>
      <c r="H43" s="99"/>
    </row>
    <row r="44" spans="1:8" ht="20.100000000000001" customHeight="1" x14ac:dyDescent="0.25">
      <c r="A44" s="300">
        <v>24</v>
      </c>
      <c r="B44" s="224"/>
      <c r="C44" s="366" t="s">
        <v>231</v>
      </c>
      <c r="D44" s="96">
        <v>2500</v>
      </c>
      <c r="E44" s="97"/>
      <c r="F44" s="98">
        <v>2500</v>
      </c>
      <c r="G44" s="98"/>
      <c r="H44" s="99"/>
    </row>
    <row r="45" spans="1:8" ht="20.100000000000001" customHeight="1" x14ac:dyDescent="0.25">
      <c r="A45" s="300">
        <v>25</v>
      </c>
      <c r="B45" s="224"/>
      <c r="C45" s="366" t="s">
        <v>232</v>
      </c>
      <c r="D45" s="96">
        <v>800</v>
      </c>
      <c r="E45" s="97"/>
      <c r="F45" s="98">
        <v>800</v>
      </c>
      <c r="G45" s="98"/>
      <c r="H45" s="99"/>
    </row>
    <row r="46" spans="1:8" ht="20.100000000000001" customHeight="1" thickBot="1" x14ac:dyDescent="0.3">
      <c r="A46" s="239"/>
      <c r="B46" s="242"/>
      <c r="C46" s="368" t="s">
        <v>208</v>
      </c>
      <c r="D46" s="244">
        <f>SUM(D35:D45)</f>
        <v>70300</v>
      </c>
      <c r="E46" s="261"/>
      <c r="F46" s="262">
        <f>SUM(F35:F45)</f>
        <v>81800</v>
      </c>
      <c r="G46" s="262">
        <f>SUM(G35:G45)</f>
        <v>21500</v>
      </c>
      <c r="H46" s="79"/>
    </row>
    <row r="47" spans="1:8" ht="24.95" customHeight="1" thickTop="1" thickBot="1" x14ac:dyDescent="0.3">
      <c r="A47" s="251"/>
      <c r="B47" s="357" t="s">
        <v>195</v>
      </c>
      <c r="C47" s="358"/>
      <c r="D47" s="246">
        <f>SUM(D46)</f>
        <v>70300</v>
      </c>
      <c r="E47" s="275"/>
      <c r="F47" s="276">
        <f>SUM(F46)</f>
        <v>81800</v>
      </c>
      <c r="G47" s="276">
        <f>SUM(G46)</f>
        <v>21500</v>
      </c>
      <c r="H47" s="245"/>
    </row>
    <row r="48" spans="1:8" ht="24.95" customHeight="1" thickTop="1" x14ac:dyDescent="0.25">
      <c r="A48" s="1" t="s">
        <v>0</v>
      </c>
      <c r="B48" s="413"/>
      <c r="C48" s="2" t="s">
        <v>2</v>
      </c>
      <c r="D48" s="3" t="s">
        <v>3</v>
      </c>
      <c r="E48" s="4" t="s">
        <v>4</v>
      </c>
      <c r="F48" s="273" t="s">
        <v>5</v>
      </c>
      <c r="G48" s="273"/>
      <c r="H48" s="7" t="s">
        <v>6</v>
      </c>
    </row>
    <row r="49" spans="1:8" ht="24.95" customHeight="1" thickBot="1" x14ac:dyDescent="0.3">
      <c r="A49" s="8" t="s">
        <v>7</v>
      </c>
      <c r="B49" s="374"/>
      <c r="C49" s="9"/>
      <c r="D49" s="10" t="s">
        <v>8</v>
      </c>
      <c r="E49" s="11" t="s">
        <v>10</v>
      </c>
      <c r="F49" s="9" t="s">
        <v>86</v>
      </c>
      <c r="G49" s="9" t="s">
        <v>210</v>
      </c>
      <c r="H49" s="12"/>
    </row>
    <row r="50" spans="1:8" ht="20.100000000000001" customHeight="1" thickTop="1" thickBot="1" x14ac:dyDescent="0.3">
      <c r="A50" s="411"/>
      <c r="B50" s="407" t="s">
        <v>205</v>
      </c>
      <c r="C50" s="359"/>
      <c r="D50" s="299"/>
      <c r="E50" s="299"/>
      <c r="F50" s="299"/>
      <c r="G50" s="299"/>
      <c r="H50" s="297"/>
    </row>
    <row r="51" spans="1:8" ht="20.100000000000001" customHeight="1" x14ac:dyDescent="0.25">
      <c r="A51" s="301"/>
      <c r="B51" s="408"/>
      <c r="C51" s="369" t="s">
        <v>211</v>
      </c>
      <c r="D51" s="319"/>
      <c r="E51" s="319"/>
      <c r="F51" s="319"/>
      <c r="G51" s="319"/>
      <c r="H51" s="63"/>
    </row>
    <row r="52" spans="1:8" ht="20.100000000000001" customHeight="1" x14ac:dyDescent="0.25">
      <c r="A52" s="300">
        <v>26</v>
      </c>
      <c r="B52" s="409"/>
      <c r="C52" s="370" t="s">
        <v>233</v>
      </c>
      <c r="D52" s="161">
        <v>500</v>
      </c>
      <c r="E52" s="162"/>
      <c r="F52" s="163">
        <v>500</v>
      </c>
      <c r="G52" s="163"/>
      <c r="H52" s="63"/>
    </row>
    <row r="53" spans="1:8" ht="20.100000000000001" customHeight="1" thickBot="1" x14ac:dyDescent="0.3">
      <c r="A53" s="239"/>
      <c r="B53" s="236"/>
      <c r="C53" s="368" t="s">
        <v>208</v>
      </c>
      <c r="D53" s="244">
        <f>SUM(D52:D52)</f>
        <v>500</v>
      </c>
      <c r="E53" s="261"/>
      <c r="F53" s="262">
        <f>SUM(F52:F52)</f>
        <v>500</v>
      </c>
      <c r="G53" s="262">
        <f>SUM(G52:G52)</f>
        <v>0</v>
      </c>
      <c r="H53" s="79"/>
    </row>
    <row r="54" spans="1:8" ht="24.95" customHeight="1" thickTop="1" thickBot="1" x14ac:dyDescent="0.3">
      <c r="A54" s="240"/>
      <c r="B54" s="250" t="s">
        <v>206</v>
      </c>
      <c r="C54" s="241"/>
      <c r="D54" s="246">
        <f>SUM(D53)</f>
        <v>500</v>
      </c>
      <c r="E54" s="275"/>
      <c r="F54" s="276">
        <f>SUM(F53)</f>
        <v>500</v>
      </c>
      <c r="G54" s="276">
        <f>SUM(G53)</f>
        <v>0</v>
      </c>
      <c r="H54" s="245"/>
    </row>
    <row r="55" spans="1:8" ht="20.100000000000001" customHeight="1" thickTop="1" thickBot="1" x14ac:dyDescent="0.3">
      <c r="A55" s="222"/>
      <c r="B55" s="410" t="s">
        <v>196</v>
      </c>
      <c r="C55" s="252"/>
      <c r="D55" s="299"/>
      <c r="E55" s="299"/>
      <c r="F55" s="299"/>
      <c r="G55" s="299"/>
      <c r="H55" s="297"/>
    </row>
    <row r="56" spans="1:8" ht="20.100000000000001" customHeight="1" x14ac:dyDescent="0.25">
      <c r="A56" s="301"/>
      <c r="B56" s="409"/>
      <c r="C56" s="318" t="s">
        <v>257</v>
      </c>
      <c r="D56" s="319"/>
      <c r="E56" s="319"/>
      <c r="F56" s="319"/>
      <c r="G56" s="319"/>
      <c r="H56" s="383"/>
    </row>
    <row r="57" spans="1:8" ht="20.100000000000001" customHeight="1" x14ac:dyDescent="0.25">
      <c r="A57" s="301">
        <v>27</v>
      </c>
      <c r="B57" s="409"/>
      <c r="C57" s="95" t="s">
        <v>276</v>
      </c>
      <c r="D57" s="96">
        <v>8000</v>
      </c>
      <c r="E57" s="389"/>
      <c r="F57" s="98">
        <v>8000</v>
      </c>
      <c r="G57" s="98"/>
      <c r="H57" s="99"/>
    </row>
    <row r="58" spans="1:8" ht="20.100000000000001" customHeight="1" thickBot="1" x14ac:dyDescent="0.3">
      <c r="A58" s="222"/>
      <c r="B58" s="409"/>
      <c r="C58" s="385" t="s">
        <v>269</v>
      </c>
      <c r="D58" s="391">
        <f>SUM(D57)</f>
        <v>8000</v>
      </c>
      <c r="E58" s="390"/>
      <c r="F58" s="386">
        <f>SUM(F57)</f>
        <v>8000</v>
      </c>
      <c r="G58" s="387"/>
      <c r="H58" s="388"/>
    </row>
    <row r="59" spans="1:8" ht="20.100000000000001" customHeight="1" x14ac:dyDescent="0.25">
      <c r="A59" s="301"/>
      <c r="B59" s="409"/>
      <c r="C59" s="318" t="s">
        <v>211</v>
      </c>
      <c r="D59" s="319"/>
      <c r="E59" s="319"/>
      <c r="F59" s="319"/>
      <c r="G59" s="319"/>
      <c r="H59" s="63"/>
    </row>
    <row r="60" spans="1:8" ht="20.100000000000001" customHeight="1" x14ac:dyDescent="0.25">
      <c r="A60" s="301">
        <v>28</v>
      </c>
      <c r="B60" s="409"/>
      <c r="C60" s="393" t="s">
        <v>234</v>
      </c>
      <c r="D60" s="372">
        <v>3000</v>
      </c>
      <c r="E60" s="97"/>
      <c r="F60" s="98">
        <v>3000</v>
      </c>
      <c r="G60" s="98"/>
      <c r="H60" s="63"/>
    </row>
    <row r="61" spans="1:8" ht="20.100000000000001" customHeight="1" x14ac:dyDescent="0.25">
      <c r="A61" s="301">
        <v>29</v>
      </c>
      <c r="B61" s="409"/>
      <c r="C61" s="160" t="s">
        <v>235</v>
      </c>
      <c r="D61" s="373">
        <v>30000</v>
      </c>
      <c r="E61" s="66"/>
      <c r="F61" s="67"/>
      <c r="G61" s="67">
        <v>30000</v>
      </c>
      <c r="H61" s="63"/>
    </row>
    <row r="62" spans="1:8" ht="20.100000000000001" customHeight="1" x14ac:dyDescent="0.25">
      <c r="A62" s="301">
        <v>30</v>
      </c>
      <c r="B62" s="409"/>
      <c r="C62" s="160" t="s">
        <v>236</v>
      </c>
      <c r="D62" s="373">
        <v>1000</v>
      </c>
      <c r="E62" s="66"/>
      <c r="F62" s="67">
        <v>1000</v>
      </c>
      <c r="G62" s="67"/>
      <c r="H62" s="63"/>
    </row>
    <row r="63" spans="1:8" ht="20.100000000000001" customHeight="1" x14ac:dyDescent="0.25">
      <c r="A63" s="300">
        <v>31</v>
      </c>
      <c r="B63" s="409"/>
      <c r="C63" s="160" t="s">
        <v>237</v>
      </c>
      <c r="D63" s="373">
        <v>25000</v>
      </c>
      <c r="E63" s="66"/>
      <c r="F63" s="67"/>
      <c r="G63" s="67">
        <v>25000</v>
      </c>
      <c r="H63" s="63"/>
    </row>
    <row r="64" spans="1:8" ht="20.100000000000001" customHeight="1" thickBot="1" x14ac:dyDescent="0.3">
      <c r="A64" s="239"/>
      <c r="B64" s="236"/>
      <c r="C64" s="243" t="s">
        <v>208</v>
      </c>
      <c r="D64" s="392">
        <f>SUM(D60:D63)</f>
        <v>59000</v>
      </c>
      <c r="E64" s="261"/>
      <c r="F64" s="262">
        <f>SUM(F60:F63)</f>
        <v>4000</v>
      </c>
      <c r="G64" s="262">
        <f>SUM(G60:G63)</f>
        <v>55000</v>
      </c>
      <c r="H64" s="79"/>
    </row>
    <row r="65" spans="1:8" ht="20.100000000000001" customHeight="1" thickTop="1" thickBot="1" x14ac:dyDescent="0.3">
      <c r="A65" s="240"/>
      <c r="B65" s="250" t="s">
        <v>197</v>
      </c>
      <c r="C65" s="241"/>
      <c r="D65" s="246">
        <f>SUM(D58,D64)</f>
        <v>67000</v>
      </c>
      <c r="E65" s="275"/>
      <c r="F65" s="276">
        <f>SUM(F58,F64)</f>
        <v>12000</v>
      </c>
      <c r="G65" s="276">
        <f>SUM(G58,G64)</f>
        <v>55000</v>
      </c>
      <c r="H65" s="245"/>
    </row>
    <row r="66" spans="1:8" ht="20.100000000000001" customHeight="1" thickTop="1" thickBot="1" x14ac:dyDescent="0.3">
      <c r="A66" s="222"/>
      <c r="B66" s="410" t="s">
        <v>193</v>
      </c>
      <c r="C66" s="252"/>
      <c r="D66" s="299"/>
      <c r="E66" s="299"/>
      <c r="F66" s="299"/>
      <c r="G66" s="299"/>
      <c r="H66" s="297"/>
    </row>
    <row r="67" spans="1:8" ht="20.100000000000001" customHeight="1" x14ac:dyDescent="0.25">
      <c r="A67" s="301"/>
      <c r="B67" s="409"/>
      <c r="C67" s="318" t="s">
        <v>211</v>
      </c>
      <c r="D67" s="319"/>
      <c r="E67" s="319"/>
      <c r="F67" s="319"/>
      <c r="G67" s="319"/>
      <c r="H67" s="63"/>
    </row>
    <row r="68" spans="1:8" ht="20.100000000000001" customHeight="1" x14ac:dyDescent="0.25">
      <c r="A68" s="300">
        <v>32</v>
      </c>
      <c r="B68" s="409"/>
      <c r="C68" s="95" t="s">
        <v>238</v>
      </c>
      <c r="D68" s="96">
        <v>750</v>
      </c>
      <c r="E68" s="97"/>
      <c r="F68" s="98">
        <v>750</v>
      </c>
      <c r="G68" s="98"/>
      <c r="H68" s="99"/>
    </row>
    <row r="69" spans="1:8" ht="20.100000000000001" customHeight="1" x14ac:dyDescent="0.25">
      <c r="A69" s="300">
        <v>33</v>
      </c>
      <c r="B69" s="409"/>
      <c r="C69" s="95" t="s">
        <v>239</v>
      </c>
      <c r="D69" s="96">
        <v>39000</v>
      </c>
      <c r="E69" s="97"/>
      <c r="F69" s="98">
        <v>39000</v>
      </c>
      <c r="G69" s="98"/>
      <c r="H69" s="99"/>
    </row>
    <row r="70" spans="1:8" ht="20.100000000000001" customHeight="1" x14ac:dyDescent="0.25">
      <c r="A70" s="300">
        <v>34</v>
      </c>
      <c r="B70" s="409"/>
      <c r="C70" s="62" t="s">
        <v>240</v>
      </c>
      <c r="D70" s="65">
        <v>3200</v>
      </c>
      <c r="E70" s="66"/>
      <c r="F70" s="67">
        <v>3200</v>
      </c>
      <c r="G70" s="67"/>
      <c r="H70" s="63"/>
    </row>
    <row r="71" spans="1:8" ht="20.100000000000001" customHeight="1" x14ac:dyDescent="0.25">
      <c r="A71" s="300">
        <v>35</v>
      </c>
      <c r="B71" s="409"/>
      <c r="C71" s="62" t="s">
        <v>241</v>
      </c>
      <c r="D71" s="65">
        <v>2000</v>
      </c>
      <c r="E71" s="66"/>
      <c r="F71" s="67">
        <v>2000</v>
      </c>
      <c r="G71" s="67"/>
      <c r="H71" s="63" t="s">
        <v>242</v>
      </c>
    </row>
    <row r="72" spans="1:8" ht="20.100000000000001" customHeight="1" x14ac:dyDescent="0.25">
      <c r="A72" s="300">
        <v>36</v>
      </c>
      <c r="B72" s="409"/>
      <c r="C72" s="62" t="s">
        <v>243</v>
      </c>
      <c r="D72" s="65">
        <v>1000</v>
      </c>
      <c r="E72" s="66"/>
      <c r="F72" s="67">
        <v>1000</v>
      </c>
      <c r="G72" s="67"/>
      <c r="H72" s="63" t="s">
        <v>244</v>
      </c>
    </row>
    <row r="73" spans="1:8" ht="20.100000000000001" customHeight="1" x14ac:dyDescent="0.25">
      <c r="A73" s="300">
        <v>37</v>
      </c>
      <c r="B73" s="409"/>
      <c r="C73" s="62" t="s">
        <v>245</v>
      </c>
      <c r="D73" s="65">
        <v>1000</v>
      </c>
      <c r="E73" s="66"/>
      <c r="F73" s="67">
        <v>1000</v>
      </c>
      <c r="G73" s="67"/>
      <c r="H73" s="63" t="s">
        <v>244</v>
      </c>
    </row>
    <row r="74" spans="1:8" ht="20.100000000000001" customHeight="1" x14ac:dyDescent="0.25">
      <c r="A74" s="300">
        <v>38</v>
      </c>
      <c r="B74" s="409"/>
      <c r="C74" s="62" t="s">
        <v>246</v>
      </c>
      <c r="D74" s="65">
        <v>5000</v>
      </c>
      <c r="E74" s="66"/>
      <c r="F74" s="67">
        <v>5000</v>
      </c>
      <c r="G74" s="67"/>
      <c r="H74" s="63"/>
    </row>
    <row r="75" spans="1:8" ht="20.100000000000001" customHeight="1" thickBot="1" x14ac:dyDescent="0.3">
      <c r="A75" s="412">
        <v>39</v>
      </c>
      <c r="B75" s="236"/>
      <c r="C75" s="75" t="s">
        <v>247</v>
      </c>
      <c r="D75" s="403">
        <v>70000</v>
      </c>
      <c r="E75" s="404"/>
      <c r="F75" s="405"/>
      <c r="G75" s="405">
        <v>70000</v>
      </c>
      <c r="H75" s="79"/>
    </row>
    <row r="76" spans="1:8" ht="20.100000000000001" customHeight="1" thickTop="1" x14ac:dyDescent="0.25">
      <c r="A76" s="1" t="s">
        <v>0</v>
      </c>
      <c r="B76" s="413"/>
      <c r="C76" s="2" t="s">
        <v>2</v>
      </c>
      <c r="D76" s="3" t="s">
        <v>3</v>
      </c>
      <c r="E76" s="4" t="s">
        <v>4</v>
      </c>
      <c r="F76" s="273" t="s">
        <v>5</v>
      </c>
      <c r="G76" s="273"/>
      <c r="H76" s="7" t="s">
        <v>6</v>
      </c>
    </row>
    <row r="77" spans="1:8" ht="20.100000000000001" customHeight="1" thickBot="1" x14ac:dyDescent="0.3">
      <c r="A77" s="8" t="s">
        <v>7</v>
      </c>
      <c r="B77" s="374"/>
      <c r="C77" s="9"/>
      <c r="D77" s="10" t="s">
        <v>8</v>
      </c>
      <c r="E77" s="11" t="s">
        <v>10</v>
      </c>
      <c r="F77" s="9" t="s">
        <v>86</v>
      </c>
      <c r="G77" s="9" t="s">
        <v>210</v>
      </c>
      <c r="H77" s="12"/>
    </row>
    <row r="78" spans="1:8" ht="20.100000000000001" customHeight="1" thickTop="1" x14ac:dyDescent="0.25">
      <c r="A78" s="20">
        <v>40</v>
      </c>
      <c r="B78" s="414"/>
      <c r="C78" s="95" t="s">
        <v>248</v>
      </c>
      <c r="D78" s="96">
        <v>3000</v>
      </c>
      <c r="E78" s="97"/>
      <c r="F78" s="98">
        <v>3000</v>
      </c>
      <c r="G78" s="98"/>
      <c r="H78" s="99" t="s">
        <v>249</v>
      </c>
    </row>
    <row r="79" spans="1:8" ht="20.100000000000001" customHeight="1" x14ac:dyDescent="0.25">
      <c r="A79" s="20">
        <v>41</v>
      </c>
      <c r="B79" s="414"/>
      <c r="C79" s="62" t="s">
        <v>250</v>
      </c>
      <c r="D79" s="65">
        <v>500</v>
      </c>
      <c r="E79" s="66"/>
      <c r="F79" s="67">
        <v>500</v>
      </c>
      <c r="G79" s="67"/>
      <c r="H79" s="63" t="s">
        <v>275</v>
      </c>
    </row>
    <row r="80" spans="1:8" ht="20.100000000000001" customHeight="1" x14ac:dyDescent="0.25">
      <c r="A80" s="20">
        <v>42</v>
      </c>
      <c r="B80" s="414"/>
      <c r="C80" s="62" t="s">
        <v>251</v>
      </c>
      <c r="D80" s="65">
        <v>500</v>
      </c>
      <c r="E80" s="66"/>
      <c r="F80" s="67">
        <v>500</v>
      </c>
      <c r="G80" s="67"/>
      <c r="H80" s="63" t="s">
        <v>252</v>
      </c>
    </row>
    <row r="81" spans="1:8" ht="20.100000000000001" customHeight="1" x14ac:dyDescent="0.25">
      <c r="A81" s="422">
        <v>43</v>
      </c>
      <c r="B81" s="409"/>
      <c r="C81" s="62" t="s">
        <v>253</v>
      </c>
      <c r="D81" s="65">
        <v>1500</v>
      </c>
      <c r="E81" s="66"/>
      <c r="F81" s="67">
        <v>1500</v>
      </c>
      <c r="G81" s="67"/>
      <c r="H81" s="63" t="s">
        <v>254</v>
      </c>
    </row>
    <row r="82" spans="1:8" ht="20.100000000000001" customHeight="1" x14ac:dyDescent="0.25">
      <c r="A82" s="422">
        <v>44</v>
      </c>
      <c r="B82" s="415"/>
      <c r="C82" s="95" t="s">
        <v>255</v>
      </c>
      <c r="D82" s="96">
        <v>300</v>
      </c>
      <c r="E82" s="97"/>
      <c r="F82" s="98">
        <v>300</v>
      </c>
      <c r="G82" s="98"/>
      <c r="H82" s="99" t="s">
        <v>256</v>
      </c>
    </row>
    <row r="83" spans="1:8" ht="20.100000000000001" customHeight="1" thickBot="1" x14ac:dyDescent="0.3">
      <c r="A83" s="8"/>
      <c r="B83" s="374"/>
      <c r="C83" s="231" t="s">
        <v>269</v>
      </c>
      <c r="D83" s="344">
        <f>SUM(D68:D82)</f>
        <v>127750</v>
      </c>
      <c r="E83" s="394">
        <f>SUM(E68:E82)</f>
        <v>0</v>
      </c>
      <c r="F83" s="376">
        <f>SUM(F68:F82)</f>
        <v>57750</v>
      </c>
      <c r="G83" s="376">
        <f>SUM(G68:G82)</f>
        <v>70000</v>
      </c>
      <c r="H83" s="12"/>
    </row>
    <row r="84" spans="1:8" ht="24.95" customHeight="1" thickTop="1" thickBot="1" x14ac:dyDescent="0.3">
      <c r="A84" s="240"/>
      <c r="B84" s="236" t="s">
        <v>198</v>
      </c>
      <c r="C84" s="75"/>
      <c r="D84" s="321">
        <f>SUM(D83)</f>
        <v>127750</v>
      </c>
      <c r="E84" s="377">
        <f>SUM(E83)</f>
        <v>0</v>
      </c>
      <c r="F84" s="378">
        <f>SUM(F83)</f>
        <v>57750</v>
      </c>
      <c r="G84" s="378">
        <f>SUM(G83)</f>
        <v>70000</v>
      </c>
      <c r="H84" s="79"/>
    </row>
    <row r="85" spans="1:8" ht="20.100000000000001" customHeight="1" thickTop="1" thickBot="1" x14ac:dyDescent="0.25">
      <c r="A85" s="204"/>
      <c r="B85" s="326" t="s">
        <v>199</v>
      </c>
      <c r="C85" s="254"/>
      <c r="D85" s="302"/>
      <c r="E85" s="298"/>
      <c r="F85" s="303"/>
      <c r="G85" s="298"/>
      <c r="H85" s="297"/>
    </row>
    <row r="86" spans="1:8" ht="18" customHeight="1" x14ac:dyDescent="0.25">
      <c r="A86" s="87"/>
      <c r="B86" s="416"/>
      <c r="C86" s="318" t="s">
        <v>257</v>
      </c>
      <c r="D86" s="322"/>
      <c r="E86" s="323"/>
      <c r="F86" s="322"/>
      <c r="G86" s="323"/>
      <c r="H86" s="63"/>
    </row>
    <row r="87" spans="1:8" ht="18" customHeight="1" x14ac:dyDescent="0.25">
      <c r="A87" s="31">
        <v>45</v>
      </c>
      <c r="B87" s="81"/>
      <c r="C87" s="95" t="s">
        <v>259</v>
      </c>
      <c r="D87" s="96">
        <v>5000</v>
      </c>
      <c r="E87" s="97"/>
      <c r="F87" s="98">
        <v>5000</v>
      </c>
      <c r="G87" s="98"/>
      <c r="H87" s="99"/>
    </row>
    <row r="88" spans="1:8" ht="18" customHeight="1" thickBot="1" x14ac:dyDescent="0.3">
      <c r="A88" s="8"/>
      <c r="B88" s="417"/>
      <c r="C88" s="243" t="s">
        <v>208</v>
      </c>
      <c r="D88" s="244">
        <f>SUM(D87:D87)</f>
        <v>5000</v>
      </c>
      <c r="E88" s="304">
        <f>SUM(E87:E87)</f>
        <v>0</v>
      </c>
      <c r="F88" s="274">
        <f>SUM(F87:F87)</f>
        <v>5000</v>
      </c>
      <c r="G88" s="274">
        <f>SUM(G87:G87)</f>
        <v>0</v>
      </c>
      <c r="H88" s="79"/>
    </row>
    <row r="89" spans="1:8" ht="24.95" customHeight="1" thickTop="1" thickBot="1" x14ac:dyDescent="0.3">
      <c r="A89" s="423"/>
      <c r="B89" s="255" t="s">
        <v>200</v>
      </c>
      <c r="C89" s="75"/>
      <c r="D89" s="76">
        <f>SUM(D88)</f>
        <v>5000</v>
      </c>
      <c r="E89" s="77">
        <f>SUM(E88)</f>
        <v>0</v>
      </c>
      <c r="F89" s="78">
        <f>SUM(F88)</f>
        <v>5000</v>
      </c>
      <c r="G89" s="78">
        <f>SUM(G88)</f>
        <v>0</v>
      </c>
      <c r="H89" s="79"/>
    </row>
    <row r="90" spans="1:8" ht="20.100000000000001" customHeight="1" thickTop="1" thickBot="1" x14ac:dyDescent="0.25">
      <c r="A90" s="106"/>
      <c r="B90" s="418" t="s">
        <v>201</v>
      </c>
      <c r="C90" s="252"/>
      <c r="D90" s="298"/>
      <c r="E90" s="298"/>
      <c r="F90" s="298"/>
      <c r="G90" s="298"/>
      <c r="H90" s="297"/>
    </row>
    <row r="91" spans="1:8" ht="18" customHeight="1" x14ac:dyDescent="0.25">
      <c r="A91" s="87"/>
      <c r="B91" s="419"/>
      <c r="C91" s="318" t="s">
        <v>211</v>
      </c>
      <c r="D91" s="323"/>
      <c r="E91" s="323"/>
      <c r="F91" s="323"/>
      <c r="G91" s="323"/>
      <c r="H91" s="63"/>
    </row>
    <row r="92" spans="1:8" ht="18" customHeight="1" x14ac:dyDescent="0.25">
      <c r="A92" s="24">
        <v>46</v>
      </c>
      <c r="B92" s="81"/>
      <c r="C92" s="62" t="s">
        <v>260</v>
      </c>
      <c r="D92" s="65">
        <v>12000</v>
      </c>
      <c r="E92" s="66"/>
      <c r="F92" s="67">
        <v>12000</v>
      </c>
      <c r="G92" s="67"/>
      <c r="H92" s="63" t="s">
        <v>261</v>
      </c>
    </row>
    <row r="93" spans="1:8" ht="18" customHeight="1" x14ac:dyDescent="0.25">
      <c r="A93" s="24">
        <v>47</v>
      </c>
      <c r="B93" s="81"/>
      <c r="C93" s="62" t="s">
        <v>262</v>
      </c>
      <c r="D93" s="65">
        <v>1000</v>
      </c>
      <c r="E93" s="66"/>
      <c r="F93" s="67">
        <v>1000</v>
      </c>
      <c r="G93" s="67"/>
      <c r="H93" s="63" t="s">
        <v>263</v>
      </c>
    </row>
    <row r="94" spans="1:8" ht="18" customHeight="1" x14ac:dyDescent="0.25">
      <c r="A94" s="24">
        <v>48</v>
      </c>
      <c r="B94" s="81"/>
      <c r="C94" s="62" t="s">
        <v>264</v>
      </c>
      <c r="D94" s="65">
        <v>20000</v>
      </c>
      <c r="E94" s="66"/>
      <c r="F94" s="67">
        <v>20000</v>
      </c>
      <c r="G94" s="67"/>
      <c r="H94" s="63"/>
    </row>
    <row r="95" spans="1:8" ht="18" customHeight="1" x14ac:dyDescent="0.25">
      <c r="A95" s="24">
        <v>49</v>
      </c>
      <c r="B95" s="81"/>
      <c r="C95" s="62" t="s">
        <v>265</v>
      </c>
      <c r="D95" s="65">
        <v>25000</v>
      </c>
      <c r="E95" s="66"/>
      <c r="F95" s="67">
        <v>25000</v>
      </c>
      <c r="G95" s="67"/>
      <c r="H95" s="63"/>
    </row>
    <row r="96" spans="1:8" ht="18" customHeight="1" x14ac:dyDescent="0.25">
      <c r="A96" s="31">
        <v>50</v>
      </c>
      <c r="B96" s="81"/>
      <c r="C96" s="95" t="s">
        <v>267</v>
      </c>
      <c r="D96" s="96">
        <v>7000</v>
      </c>
      <c r="E96" s="97"/>
      <c r="F96" s="98">
        <v>7000</v>
      </c>
      <c r="G96" s="98"/>
      <c r="H96" s="99" t="s">
        <v>274</v>
      </c>
    </row>
    <row r="97" spans="1:8" ht="18" customHeight="1" thickBot="1" x14ac:dyDescent="0.3">
      <c r="A97" s="106"/>
      <c r="B97" s="81"/>
      <c r="C97" s="88" t="s">
        <v>208</v>
      </c>
      <c r="D97" s="89">
        <f>SUM(D92:D96)</f>
        <v>65000</v>
      </c>
      <c r="E97" s="90">
        <f>SUM(E92:E96)</f>
        <v>0</v>
      </c>
      <c r="F97" s="91">
        <f>SUM(F92:F96)</f>
        <v>65000</v>
      </c>
      <c r="G97" s="91">
        <f>SUM(G92:G96)</f>
        <v>0</v>
      </c>
      <c r="H97" s="73"/>
    </row>
    <row r="98" spans="1:8" ht="18" customHeight="1" x14ac:dyDescent="0.25">
      <c r="A98" s="87"/>
      <c r="B98" s="419"/>
      <c r="C98" s="318" t="s">
        <v>268</v>
      </c>
      <c r="D98" s="319"/>
      <c r="E98" s="319"/>
      <c r="F98" s="319"/>
      <c r="G98" s="319"/>
      <c r="H98" s="63"/>
    </row>
    <row r="99" spans="1:8" ht="18" customHeight="1" x14ac:dyDescent="0.25">
      <c r="A99" s="24">
        <v>51</v>
      </c>
      <c r="B99" s="81"/>
      <c r="C99" s="62" t="s">
        <v>266</v>
      </c>
      <c r="D99" s="65">
        <v>2000</v>
      </c>
      <c r="E99" s="66"/>
      <c r="F99" s="67">
        <v>2000</v>
      </c>
      <c r="G99" s="67"/>
      <c r="H99" s="63"/>
    </row>
    <row r="100" spans="1:8" ht="18" customHeight="1" x14ac:dyDescent="0.25">
      <c r="A100" s="424"/>
      <c r="B100" s="81"/>
      <c r="C100" s="360" t="s">
        <v>269</v>
      </c>
      <c r="D100" s="361">
        <f>SUM(D99)</f>
        <v>2000</v>
      </c>
      <c r="E100" s="362"/>
      <c r="F100" s="363">
        <f>SUM(F99)</f>
        <v>2000</v>
      </c>
      <c r="G100" s="98"/>
      <c r="H100" s="99"/>
    </row>
    <row r="101" spans="1:8" ht="18" customHeight="1" x14ac:dyDescent="0.25">
      <c r="A101" s="24"/>
      <c r="B101" s="81"/>
      <c r="C101" s="375" t="s">
        <v>64</v>
      </c>
      <c r="D101" s="96"/>
      <c r="E101" s="97"/>
      <c r="F101" s="98"/>
      <c r="G101" s="98"/>
      <c r="H101" s="99"/>
    </row>
    <row r="102" spans="1:8" ht="18" customHeight="1" x14ac:dyDescent="0.25">
      <c r="A102" s="31">
        <v>52</v>
      </c>
      <c r="B102" s="81"/>
      <c r="C102" s="95" t="s">
        <v>270</v>
      </c>
      <c r="D102" s="96">
        <v>2000</v>
      </c>
      <c r="E102" s="97"/>
      <c r="F102" s="98">
        <v>2000</v>
      </c>
      <c r="G102" s="98"/>
      <c r="H102" s="99"/>
    </row>
    <row r="103" spans="1:8" ht="18" customHeight="1" x14ac:dyDescent="0.25">
      <c r="A103" s="24">
        <v>53</v>
      </c>
      <c r="B103" s="81"/>
      <c r="C103" s="62" t="s">
        <v>271</v>
      </c>
      <c r="D103" s="65">
        <v>17400</v>
      </c>
      <c r="E103" s="66"/>
      <c r="F103" s="67">
        <v>17400</v>
      </c>
      <c r="G103" s="67"/>
      <c r="H103" s="63"/>
    </row>
    <row r="104" spans="1:8" ht="18" customHeight="1" thickBot="1" x14ac:dyDescent="0.3">
      <c r="A104" s="256"/>
      <c r="B104" s="420"/>
      <c r="C104" s="257" t="s">
        <v>208</v>
      </c>
      <c r="D104" s="258">
        <f>SUM(D102:D103)</f>
        <v>19400</v>
      </c>
      <c r="E104" s="259"/>
      <c r="F104" s="260">
        <f>SUM(F102:F103)</f>
        <v>19400</v>
      </c>
      <c r="G104" s="260">
        <f>SUM(G99:G103)</f>
        <v>0</v>
      </c>
      <c r="H104" s="218"/>
    </row>
    <row r="105" spans="1:8" ht="24.95" customHeight="1" thickTop="1" thickBot="1" x14ac:dyDescent="0.25">
      <c r="A105" s="101"/>
      <c r="B105" s="421" t="s">
        <v>202</v>
      </c>
      <c r="C105" s="102"/>
      <c r="D105" s="142">
        <f>SUM(D97,D100,D104)</f>
        <v>86400</v>
      </c>
      <c r="E105" s="268"/>
      <c r="F105" s="356">
        <f>SUM(F97,F104,F100)</f>
        <v>86400</v>
      </c>
      <c r="G105" s="144">
        <f>SUM(G97,G104)</f>
        <v>0</v>
      </c>
      <c r="H105" s="79"/>
    </row>
    <row r="106" spans="1:8" ht="18" customHeight="1" thickTop="1" x14ac:dyDescent="0.25">
      <c r="A106" s="1" t="s">
        <v>0</v>
      </c>
      <c r="B106" s="2"/>
      <c r="C106" s="2" t="s">
        <v>2</v>
      </c>
      <c r="D106" s="3" t="s">
        <v>3</v>
      </c>
      <c r="E106" s="4" t="s">
        <v>50</v>
      </c>
      <c r="F106" s="273" t="s">
        <v>5</v>
      </c>
      <c r="G106" s="273"/>
      <c r="H106" s="7" t="s">
        <v>6</v>
      </c>
    </row>
    <row r="107" spans="1:8" ht="18" customHeight="1" thickBot="1" x14ac:dyDescent="0.3">
      <c r="A107" s="8" t="s">
        <v>7</v>
      </c>
      <c r="B107" s="9"/>
      <c r="C107" s="9"/>
      <c r="D107" s="10" t="s">
        <v>8</v>
      </c>
      <c r="E107" s="11" t="s">
        <v>10</v>
      </c>
      <c r="F107" s="9" t="s">
        <v>86</v>
      </c>
      <c r="G107" s="9" t="s">
        <v>210</v>
      </c>
      <c r="H107" s="79"/>
    </row>
    <row r="108" spans="1:8" ht="20.100000000000001" customHeight="1" thickTop="1" thickBot="1" x14ac:dyDescent="0.3">
      <c r="A108" s="324"/>
      <c r="B108" s="263" t="s">
        <v>203</v>
      </c>
      <c r="C108" s="305"/>
      <c r="D108" s="284"/>
      <c r="E108" s="284"/>
      <c r="F108" s="284"/>
      <c r="G108" s="284"/>
      <c r="H108" s="297"/>
    </row>
    <row r="109" spans="1:8" ht="20.100000000000001" customHeight="1" x14ac:dyDescent="0.25">
      <c r="A109" s="406">
        <v>54</v>
      </c>
      <c r="B109" s="371"/>
      <c r="C109" s="401" t="s">
        <v>272</v>
      </c>
      <c r="D109" s="395">
        <v>5000</v>
      </c>
      <c r="E109" s="396"/>
      <c r="F109" s="397">
        <v>5000</v>
      </c>
      <c r="G109" s="384"/>
      <c r="H109" s="383"/>
    </row>
    <row r="110" spans="1:8" ht="18" customHeight="1" thickBot="1" x14ac:dyDescent="0.3">
      <c r="A110" s="8">
        <v>55</v>
      </c>
      <c r="B110" s="74"/>
      <c r="C110" s="402" t="s">
        <v>72</v>
      </c>
      <c r="D110" s="398">
        <v>5000</v>
      </c>
      <c r="E110" s="399"/>
      <c r="F110" s="400">
        <v>5000</v>
      </c>
      <c r="G110" s="78"/>
      <c r="H110" s="79" t="s">
        <v>73</v>
      </c>
    </row>
    <row r="111" spans="1:8" ht="24.95" customHeight="1" thickTop="1" thickBot="1" x14ac:dyDescent="0.3">
      <c r="A111" s="249"/>
      <c r="B111" s="325" t="s">
        <v>207</v>
      </c>
      <c r="C111" s="264"/>
      <c r="D111" s="265">
        <f>SUM(D109:D110)</f>
        <v>10000</v>
      </c>
      <c r="E111" s="266">
        <f>SUM(E109:E110)</f>
        <v>0</v>
      </c>
      <c r="F111" s="267">
        <f>SUM(F109:F110)</f>
        <v>10000</v>
      </c>
      <c r="G111" s="267"/>
      <c r="H111" s="245"/>
    </row>
    <row r="112" spans="1:8" ht="24.95" customHeight="1" thickTop="1" thickBot="1" x14ac:dyDescent="0.3">
      <c r="A112" s="327"/>
      <c r="B112" s="326" t="s">
        <v>74</v>
      </c>
      <c r="C112" s="253"/>
      <c r="D112" s="307">
        <f>SUM(D32,D47,D54,D65,D84,D89,D105+D111)</f>
        <v>390950</v>
      </c>
      <c r="E112" s="308"/>
      <c r="F112" s="309">
        <f>SUM(F32,F47,F54,F65,F84,F89,F105+F111)</f>
        <v>277450</v>
      </c>
      <c r="G112" s="309">
        <f>SUM(G32,G47,G54,G65,G84,G89,G105+G111)</f>
        <v>146500</v>
      </c>
      <c r="H112" s="306"/>
    </row>
    <row r="113" spans="1:8" ht="30" customHeight="1" x14ac:dyDescent="0.2">
      <c r="A113" s="106"/>
      <c r="B113" s="131" t="s">
        <v>75</v>
      </c>
      <c r="C113" s="131"/>
      <c r="D113" s="132"/>
      <c r="E113" s="133"/>
      <c r="F113" s="134"/>
      <c r="G113" s="134"/>
      <c r="H113" s="85"/>
    </row>
    <row r="114" spans="1:8" ht="30" customHeight="1" x14ac:dyDescent="0.2">
      <c r="A114" s="106"/>
      <c r="B114" s="131" t="s">
        <v>76</v>
      </c>
      <c r="C114" s="131"/>
      <c r="D114" s="132">
        <f>SUM(D20)</f>
        <v>121867</v>
      </c>
      <c r="E114" s="133">
        <f>SUM(E20)</f>
        <v>47679</v>
      </c>
      <c r="F114" s="134">
        <f>SUM(F20)</f>
        <v>74188</v>
      </c>
      <c r="G114" s="134">
        <f>SUM(G20)</f>
        <v>0</v>
      </c>
      <c r="H114" s="85"/>
    </row>
    <row r="115" spans="1:8" ht="30" customHeight="1" x14ac:dyDescent="0.2">
      <c r="A115" s="106"/>
      <c r="B115" s="137" t="s">
        <v>78</v>
      </c>
      <c r="C115" s="137"/>
      <c r="D115" s="138">
        <f>SUM(D112)</f>
        <v>390950</v>
      </c>
      <c r="E115" s="139">
        <f>SUM(E112)</f>
        <v>0</v>
      </c>
      <c r="F115" s="140">
        <f>SUM(F112)</f>
        <v>277450</v>
      </c>
      <c r="G115" s="140">
        <f>SUM(G112)</f>
        <v>146500</v>
      </c>
      <c r="H115" s="85"/>
    </row>
    <row r="116" spans="1:8" ht="30" customHeight="1" thickBot="1" x14ac:dyDescent="0.25">
      <c r="A116" s="101"/>
      <c r="B116" s="141" t="s">
        <v>79</v>
      </c>
      <c r="C116" s="141"/>
      <c r="D116" s="142">
        <f>SUM(D114,D115)</f>
        <v>512817</v>
      </c>
      <c r="E116" s="354">
        <f>SUM(E114,E115)</f>
        <v>47679</v>
      </c>
      <c r="F116" s="355">
        <f>SUM(F114,F115)</f>
        <v>351638</v>
      </c>
      <c r="G116" s="355">
        <f>SUM(G114,G115)</f>
        <v>146500</v>
      </c>
      <c r="H116" s="79"/>
    </row>
    <row r="117" spans="1:8" ht="15.75" thickTop="1" x14ac:dyDescent="0.2">
      <c r="A117" s="145"/>
      <c r="B117" s="146"/>
    </row>
    <row r="118" spans="1:8" ht="15" x14ac:dyDescent="0.2">
      <c r="A118" s="147"/>
      <c r="B118" s="148"/>
    </row>
  </sheetData>
  <phoneticPr fontId="12" type="noConversion"/>
  <printOptions horizontalCentered="1"/>
  <pageMargins left="0.78740157480314965" right="0.78740157480314965" top="0.98425196850393704" bottom="0.59055118110236227" header="0.51181102362204722" footer="0.51181102362204722"/>
  <pageSetup paperSize="9" scale="85" orientation="landscape" r:id="rId1"/>
  <headerFooter alignWithMargins="0">
    <oddHeader>&amp;C&amp;"Arial,tučné kurzíva"&amp;14Plán investičních akcí na rok 2007&amp;R
&amp;"Arial,Kurzíva"&amp;12v tis. Kč</oddHeader>
  </headerFooter>
  <rowBreaks count="3" manualBreakCount="3">
    <brk id="20" max="16383" man="1"/>
    <brk id="75" max="16383" man="1"/>
    <brk id="10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"/>
  <sheetViews>
    <sheetView view="pageLayout" zoomScaleNormal="100" workbookViewId="0">
      <selection activeCell="A50" sqref="A50"/>
    </sheetView>
  </sheetViews>
  <sheetFormatPr defaultRowHeight="12.75" x14ac:dyDescent="0.2"/>
  <cols>
    <col min="1" max="1" width="84.28515625" customWidth="1"/>
    <col min="2" max="2" width="16.28515625" customWidth="1"/>
  </cols>
  <sheetData>
    <row r="1" spans="1:2" ht="30" customHeight="1" thickTop="1" thickBot="1" x14ac:dyDescent="0.3">
      <c r="A1" s="836" t="s">
        <v>444</v>
      </c>
      <c r="B1" s="837">
        <f>SUM(B2:B9)</f>
        <v>28535</v>
      </c>
    </row>
    <row r="2" spans="1:2" ht="18" customHeight="1" x14ac:dyDescent="0.25">
      <c r="A2" s="531" t="s">
        <v>528</v>
      </c>
      <c r="B2" s="619">
        <v>7300</v>
      </c>
    </row>
    <row r="3" spans="1:2" ht="18" customHeight="1" x14ac:dyDescent="0.25">
      <c r="A3" s="730" t="s">
        <v>808</v>
      </c>
      <c r="B3" s="619">
        <v>5235</v>
      </c>
    </row>
    <row r="4" spans="1:2" ht="18" customHeight="1" x14ac:dyDescent="0.25">
      <c r="A4" s="531" t="s">
        <v>634</v>
      </c>
      <c r="B4" s="619">
        <v>1000</v>
      </c>
    </row>
    <row r="5" spans="1:2" ht="18" customHeight="1" x14ac:dyDescent="0.25">
      <c r="A5" s="530" t="s">
        <v>809</v>
      </c>
      <c r="B5" s="618">
        <v>1000</v>
      </c>
    </row>
    <row r="6" spans="1:2" ht="18" customHeight="1" x14ac:dyDescent="0.25">
      <c r="A6" s="530" t="s">
        <v>615</v>
      </c>
      <c r="B6" s="618">
        <v>11000</v>
      </c>
    </row>
    <row r="7" spans="1:2" ht="18" customHeight="1" x14ac:dyDescent="0.25">
      <c r="A7" s="730" t="s">
        <v>541</v>
      </c>
      <c r="B7" s="619">
        <v>1000</v>
      </c>
    </row>
    <row r="8" spans="1:2" ht="18" customHeight="1" x14ac:dyDescent="0.25">
      <c r="A8" s="531" t="s">
        <v>810</v>
      </c>
      <c r="B8" s="619">
        <v>2000</v>
      </c>
    </row>
    <row r="9" spans="1:2" ht="12.75" customHeight="1" thickBot="1" x14ac:dyDescent="0.3">
      <c r="A9" s="727"/>
      <c r="B9" s="619"/>
    </row>
    <row r="10" spans="1:2" ht="24" customHeight="1" x14ac:dyDescent="0.25">
      <c r="A10" s="838" t="s">
        <v>445</v>
      </c>
      <c r="B10" s="839">
        <f>SUM(B15,B29,B32,B42,B45,B53,B60,B66,B70,B75,B79,)</f>
        <v>251506.5</v>
      </c>
    </row>
    <row r="11" spans="1:2" ht="23.25" customHeight="1" thickBot="1" x14ac:dyDescent="0.3">
      <c r="A11" s="1016" t="s">
        <v>832</v>
      </c>
      <c r="B11" s="1017"/>
    </row>
    <row r="12" spans="1:2" ht="20.100000000000001" customHeight="1" thickTop="1" thickBot="1" x14ac:dyDescent="0.3">
      <c r="A12" s="647" t="s">
        <v>287</v>
      </c>
      <c r="B12" s="648"/>
    </row>
    <row r="13" spans="1:2" ht="18" customHeight="1" x14ac:dyDescent="0.25">
      <c r="A13" s="520" t="s">
        <v>453</v>
      </c>
      <c r="B13" s="620">
        <v>4184.3999999999996</v>
      </c>
    </row>
    <row r="14" spans="1:2" ht="18" customHeight="1" x14ac:dyDescent="0.25">
      <c r="A14" s="520" t="s">
        <v>514</v>
      </c>
      <c r="B14" s="620">
        <v>1450</v>
      </c>
    </row>
    <row r="15" spans="1:2" ht="20.100000000000001" customHeight="1" thickBot="1" x14ac:dyDescent="0.3">
      <c r="A15" s="649" t="s">
        <v>269</v>
      </c>
      <c r="B15" s="650">
        <f>SUM(B13:B14)</f>
        <v>5634.4</v>
      </c>
    </row>
    <row r="16" spans="1:2" ht="20.100000000000001" customHeight="1" thickTop="1" thickBot="1" x14ac:dyDescent="0.3">
      <c r="A16" s="697" t="s">
        <v>192</v>
      </c>
      <c r="B16" s="699"/>
    </row>
    <row r="17" spans="1:2" ht="18" customHeight="1" x14ac:dyDescent="0.25">
      <c r="A17" s="840" t="s">
        <v>812</v>
      </c>
      <c r="B17" s="841">
        <v>657</v>
      </c>
    </row>
    <row r="18" spans="1:2" ht="18" customHeight="1" x14ac:dyDescent="0.25">
      <c r="A18" s="840" t="s">
        <v>833</v>
      </c>
      <c r="B18" s="841">
        <v>2700</v>
      </c>
    </row>
    <row r="19" spans="1:2" ht="18" customHeight="1" x14ac:dyDescent="0.25">
      <c r="A19" s="840" t="s">
        <v>813</v>
      </c>
      <c r="B19" s="841">
        <v>2700</v>
      </c>
    </row>
    <row r="20" spans="1:2" ht="18" customHeight="1" x14ac:dyDescent="0.25">
      <c r="A20" s="840" t="s">
        <v>814</v>
      </c>
      <c r="B20" s="841">
        <v>1500</v>
      </c>
    </row>
    <row r="21" spans="1:2" ht="18" customHeight="1" x14ac:dyDescent="0.25">
      <c r="A21" s="840" t="s">
        <v>815</v>
      </c>
      <c r="B21" s="841">
        <v>7127</v>
      </c>
    </row>
    <row r="22" spans="1:2" ht="18" customHeight="1" x14ac:dyDescent="0.25">
      <c r="A22" s="840" t="s">
        <v>816</v>
      </c>
      <c r="B22" s="841">
        <v>3500</v>
      </c>
    </row>
    <row r="23" spans="1:2" ht="18" customHeight="1" x14ac:dyDescent="0.25">
      <c r="A23" s="840" t="s">
        <v>817</v>
      </c>
      <c r="B23" s="841">
        <v>1000</v>
      </c>
    </row>
    <row r="24" spans="1:2" ht="18" customHeight="1" x14ac:dyDescent="0.25">
      <c r="A24" s="840" t="s">
        <v>818</v>
      </c>
      <c r="B24" s="841">
        <v>1000</v>
      </c>
    </row>
    <row r="25" spans="1:2" ht="18" customHeight="1" x14ac:dyDescent="0.25">
      <c r="A25" s="639" t="s">
        <v>819</v>
      </c>
      <c r="B25" s="478">
        <v>156</v>
      </c>
    </row>
    <row r="26" spans="1:2" ht="18" customHeight="1" x14ac:dyDescent="0.25">
      <c r="A26" s="639" t="s">
        <v>820</v>
      </c>
      <c r="B26" s="479">
        <v>1386</v>
      </c>
    </row>
    <row r="27" spans="1:2" ht="18" customHeight="1" x14ac:dyDescent="0.25">
      <c r="A27" s="639" t="s">
        <v>821</v>
      </c>
      <c r="B27" s="479">
        <v>3427</v>
      </c>
    </row>
    <row r="28" spans="1:2" ht="18" customHeight="1" x14ac:dyDescent="0.25">
      <c r="A28" s="639" t="s">
        <v>822</v>
      </c>
      <c r="B28" s="479">
        <v>2471</v>
      </c>
    </row>
    <row r="29" spans="1:2" ht="20.100000000000001" customHeight="1" thickBot="1" x14ac:dyDescent="0.3">
      <c r="A29" s="485" t="s">
        <v>269</v>
      </c>
      <c r="B29" s="481">
        <f>SUM(B17:B28)</f>
        <v>27624</v>
      </c>
    </row>
    <row r="30" spans="1:2" ht="20.100000000000001" customHeight="1" thickTop="1" thickBot="1" x14ac:dyDescent="0.3">
      <c r="A30" s="697" t="s">
        <v>561</v>
      </c>
      <c r="B30" s="698"/>
    </row>
    <row r="31" spans="1:2" ht="18" customHeight="1" x14ac:dyDescent="0.25">
      <c r="A31" s="483" t="s">
        <v>823</v>
      </c>
      <c r="B31" s="622">
        <v>248.5</v>
      </c>
    </row>
    <row r="32" spans="1:2" ht="20.100000000000001" customHeight="1" thickBot="1" x14ac:dyDescent="0.3">
      <c r="A32" s="521" t="s">
        <v>269</v>
      </c>
      <c r="B32" s="481">
        <f>SUM(B31)</f>
        <v>248.5</v>
      </c>
    </row>
    <row r="33" spans="1:2" ht="20.100000000000001" customHeight="1" thickTop="1" thickBot="1" x14ac:dyDescent="0.3">
      <c r="A33" s="697" t="s">
        <v>616</v>
      </c>
      <c r="B33" s="699"/>
    </row>
    <row r="34" spans="1:2" ht="18" customHeight="1" x14ac:dyDescent="0.25">
      <c r="A34" s="637" t="s">
        <v>527</v>
      </c>
      <c r="B34" s="636">
        <v>18394.900000000001</v>
      </c>
    </row>
    <row r="35" spans="1:2" ht="18" customHeight="1" x14ac:dyDescent="0.25">
      <c r="A35" s="732" t="s">
        <v>617</v>
      </c>
      <c r="B35" s="733">
        <v>7926</v>
      </c>
    </row>
    <row r="36" spans="1:2" ht="18" customHeight="1" x14ac:dyDescent="0.25">
      <c r="A36" s="638" t="s">
        <v>660</v>
      </c>
      <c r="B36" s="734">
        <v>4771</v>
      </c>
    </row>
    <row r="37" spans="1:2" ht="18" customHeight="1" x14ac:dyDescent="0.25">
      <c r="A37" s="638" t="s">
        <v>661</v>
      </c>
      <c r="B37" s="734">
        <v>678</v>
      </c>
    </row>
    <row r="38" spans="1:2" ht="18" customHeight="1" x14ac:dyDescent="0.25">
      <c r="A38" s="638" t="s">
        <v>824</v>
      </c>
      <c r="B38" s="734">
        <v>1500</v>
      </c>
    </row>
    <row r="39" spans="1:2" ht="18" customHeight="1" x14ac:dyDescent="0.25">
      <c r="A39" s="638" t="s">
        <v>825</v>
      </c>
      <c r="B39" s="734">
        <v>3488</v>
      </c>
    </row>
    <row r="40" spans="1:2" ht="18" customHeight="1" x14ac:dyDescent="0.25">
      <c r="A40" s="732" t="s">
        <v>662</v>
      </c>
      <c r="B40" s="733">
        <v>1000</v>
      </c>
    </row>
    <row r="41" spans="1:2" ht="18" customHeight="1" x14ac:dyDescent="0.25">
      <c r="A41" s="732" t="s">
        <v>826</v>
      </c>
      <c r="B41" s="733">
        <v>250</v>
      </c>
    </row>
    <row r="42" spans="1:2" ht="17.100000000000001" customHeight="1" thickBot="1" x14ac:dyDescent="0.3">
      <c r="A42" s="521" t="s">
        <v>269</v>
      </c>
      <c r="B42" s="481">
        <f>SUM(B34:B41)</f>
        <v>38007.9</v>
      </c>
    </row>
    <row r="43" spans="1:2" ht="17.100000000000001" customHeight="1" thickTop="1" thickBot="1" x14ac:dyDescent="0.3">
      <c r="A43" s="1018" t="s">
        <v>341</v>
      </c>
      <c r="B43" s="1019"/>
    </row>
    <row r="44" spans="1:2" ht="17.100000000000001" customHeight="1" x14ac:dyDescent="0.25">
      <c r="A44" s="483" t="s">
        <v>827</v>
      </c>
      <c r="B44" s="622">
        <v>500</v>
      </c>
    </row>
    <row r="45" spans="1:2" ht="17.100000000000001" customHeight="1" thickBot="1" x14ac:dyDescent="0.3">
      <c r="A45" s="521" t="s">
        <v>269</v>
      </c>
      <c r="B45" s="621">
        <f>SUM(B44)</f>
        <v>500</v>
      </c>
    </row>
    <row r="46" spans="1:2" ht="20.100000000000001" customHeight="1" thickTop="1" thickBot="1" x14ac:dyDescent="0.3">
      <c r="A46" s="697" t="s">
        <v>193</v>
      </c>
      <c r="B46" s="699"/>
    </row>
    <row r="47" spans="1:2" ht="18" customHeight="1" x14ac:dyDescent="0.25">
      <c r="A47" s="483" t="s">
        <v>828</v>
      </c>
      <c r="B47" s="622">
        <v>20337</v>
      </c>
    </row>
    <row r="48" spans="1:2" ht="18" customHeight="1" x14ac:dyDescent="0.25">
      <c r="A48" s="484" t="s">
        <v>829</v>
      </c>
      <c r="B48" s="478">
        <v>1500</v>
      </c>
    </row>
    <row r="49" spans="1:2" ht="18" customHeight="1" x14ac:dyDescent="0.25">
      <c r="A49" s="639" t="s">
        <v>530</v>
      </c>
      <c r="B49" s="479">
        <v>4422.7</v>
      </c>
    </row>
    <row r="50" spans="1:2" ht="18" customHeight="1" x14ac:dyDescent="0.25">
      <c r="A50" s="639" t="s">
        <v>837</v>
      </c>
      <c r="B50" s="479">
        <v>2500</v>
      </c>
    </row>
    <row r="51" spans="1:2" ht="18" customHeight="1" x14ac:dyDescent="0.25">
      <c r="A51" s="639" t="s">
        <v>653</v>
      </c>
      <c r="B51" s="479">
        <v>800</v>
      </c>
    </row>
    <row r="52" spans="1:2" ht="18" customHeight="1" x14ac:dyDescent="0.25">
      <c r="A52" s="639" t="s">
        <v>517</v>
      </c>
      <c r="B52" s="479">
        <v>4490</v>
      </c>
    </row>
    <row r="53" spans="1:2" ht="20.100000000000001" customHeight="1" thickBot="1" x14ac:dyDescent="0.3">
      <c r="A53" s="521" t="s">
        <v>269</v>
      </c>
      <c r="B53" s="481">
        <f>SUM(B47:B52)</f>
        <v>34049.699999999997</v>
      </c>
    </row>
    <row r="54" spans="1:2" ht="20.100000000000001" customHeight="1" thickTop="1" thickBot="1" x14ac:dyDescent="0.3">
      <c r="A54" s="697" t="s">
        <v>199</v>
      </c>
      <c r="B54" s="700"/>
    </row>
    <row r="55" spans="1:2" ht="18" customHeight="1" x14ac:dyDescent="0.25">
      <c r="A55" s="638" t="s">
        <v>619</v>
      </c>
      <c r="B55" s="646">
        <v>665.4</v>
      </c>
    </row>
    <row r="56" spans="1:2" ht="18" customHeight="1" x14ac:dyDescent="0.25">
      <c r="A56" s="638" t="s">
        <v>635</v>
      </c>
      <c r="B56" s="646">
        <v>250</v>
      </c>
    </row>
    <row r="57" spans="1:2" ht="18" customHeight="1" x14ac:dyDescent="0.25">
      <c r="A57" s="484" t="s">
        <v>531</v>
      </c>
      <c r="B57" s="479">
        <v>4049.2</v>
      </c>
    </row>
    <row r="58" spans="1:2" ht="18" customHeight="1" x14ac:dyDescent="0.25">
      <c r="A58" s="484" t="s">
        <v>618</v>
      </c>
      <c r="B58" s="479">
        <v>13500</v>
      </c>
    </row>
    <row r="59" spans="1:2" ht="18" customHeight="1" x14ac:dyDescent="0.25">
      <c r="A59" s="732" t="s">
        <v>532</v>
      </c>
      <c r="B59" s="735">
        <v>988</v>
      </c>
    </row>
    <row r="60" spans="1:2" ht="20.100000000000001" customHeight="1" thickBot="1" x14ac:dyDescent="0.3">
      <c r="A60" s="521" t="s">
        <v>269</v>
      </c>
      <c r="B60" s="481">
        <f>SUM(B55:B59)</f>
        <v>19452.599999999999</v>
      </c>
    </row>
    <row r="61" spans="1:2" ht="20.100000000000001" customHeight="1" thickTop="1" thickBot="1" x14ac:dyDescent="0.3">
      <c r="A61" s="697" t="s">
        <v>342</v>
      </c>
      <c r="B61" s="698"/>
    </row>
    <row r="62" spans="1:2" ht="18" customHeight="1" x14ac:dyDescent="0.25">
      <c r="A62" s="520" t="s">
        <v>620</v>
      </c>
      <c r="B62" s="620">
        <v>4503</v>
      </c>
    </row>
    <row r="63" spans="1:2" ht="18" customHeight="1" x14ac:dyDescent="0.25">
      <c r="A63" s="520" t="s">
        <v>451</v>
      </c>
      <c r="B63" s="620">
        <v>79931</v>
      </c>
    </row>
    <row r="64" spans="1:2" ht="18" customHeight="1" x14ac:dyDescent="0.25">
      <c r="A64" s="520" t="s">
        <v>834</v>
      </c>
      <c r="B64" s="620">
        <v>1500</v>
      </c>
    </row>
    <row r="65" spans="1:2" ht="18" customHeight="1" x14ac:dyDescent="0.25">
      <c r="A65" s="520" t="s">
        <v>830</v>
      </c>
      <c r="B65" s="620">
        <v>3500</v>
      </c>
    </row>
    <row r="66" spans="1:2" ht="20.100000000000001" customHeight="1" thickBot="1" x14ac:dyDescent="0.3">
      <c r="A66" s="521" t="s">
        <v>269</v>
      </c>
      <c r="B66" s="481">
        <f>SUM(B62:B65)</f>
        <v>89434</v>
      </c>
    </row>
    <row r="67" spans="1:2" ht="20.100000000000001" customHeight="1" thickTop="1" thickBot="1" x14ac:dyDescent="0.3">
      <c r="A67" s="697" t="s">
        <v>403</v>
      </c>
      <c r="B67" s="698"/>
    </row>
    <row r="68" spans="1:2" ht="18" customHeight="1" x14ac:dyDescent="0.25">
      <c r="A68" s="731" t="s">
        <v>621</v>
      </c>
      <c r="B68" s="620">
        <v>1260.4000000000001</v>
      </c>
    </row>
    <row r="69" spans="1:2" ht="18" customHeight="1" x14ac:dyDescent="0.25">
      <c r="A69" s="639" t="s">
        <v>835</v>
      </c>
      <c r="B69" s="479">
        <v>2080</v>
      </c>
    </row>
    <row r="70" spans="1:2" ht="20.100000000000001" customHeight="1" thickBot="1" x14ac:dyDescent="0.3">
      <c r="A70" s="521" t="s">
        <v>269</v>
      </c>
      <c r="B70" s="621">
        <f>SUM(B68:B69)</f>
        <v>3340.4</v>
      </c>
    </row>
    <row r="71" spans="1:2" ht="20.100000000000001" customHeight="1" thickTop="1" thickBot="1" x14ac:dyDescent="0.3">
      <c r="A71" s="697" t="s">
        <v>343</v>
      </c>
      <c r="B71" s="699"/>
    </row>
    <row r="72" spans="1:2" ht="18" customHeight="1" x14ac:dyDescent="0.25">
      <c r="A72" s="483" t="s">
        <v>533</v>
      </c>
      <c r="B72" s="622">
        <v>1915</v>
      </c>
    </row>
    <row r="73" spans="1:2" ht="18" customHeight="1" x14ac:dyDescent="0.25">
      <c r="A73" s="639" t="s">
        <v>452</v>
      </c>
      <c r="B73" s="479">
        <v>7000</v>
      </c>
    </row>
    <row r="74" spans="1:2" ht="18" customHeight="1" x14ac:dyDescent="0.25">
      <c r="A74" s="639" t="s">
        <v>836</v>
      </c>
      <c r="B74" s="479">
        <v>4000</v>
      </c>
    </row>
    <row r="75" spans="1:2" ht="20.100000000000001" customHeight="1" thickBot="1" x14ac:dyDescent="0.3">
      <c r="A75" s="521" t="s">
        <v>269</v>
      </c>
      <c r="B75" s="481">
        <f>SUM(B72:B74)</f>
        <v>12915</v>
      </c>
    </row>
    <row r="76" spans="1:2" ht="17.25" thickTop="1" thickBot="1" x14ac:dyDescent="0.3">
      <c r="A76" s="697" t="s">
        <v>203</v>
      </c>
      <c r="B76" s="701"/>
    </row>
    <row r="77" spans="1:2" ht="15.75" x14ac:dyDescent="0.25">
      <c r="A77" s="637" t="s">
        <v>831</v>
      </c>
      <c r="B77" s="636">
        <v>10300</v>
      </c>
    </row>
    <row r="78" spans="1:2" ht="18" customHeight="1" x14ac:dyDescent="0.25">
      <c r="A78" s="484" t="s">
        <v>466</v>
      </c>
      <c r="B78" s="478">
        <v>10000</v>
      </c>
    </row>
    <row r="79" spans="1:2" ht="20.100000000000001" customHeight="1" thickBot="1" x14ac:dyDescent="0.3">
      <c r="A79" s="649" t="s">
        <v>269</v>
      </c>
      <c r="B79" s="481">
        <f>SUM(B77:B78)</f>
        <v>20300</v>
      </c>
    </row>
    <row r="80" spans="1:2" ht="30" customHeight="1" thickTop="1" thickBot="1" x14ac:dyDescent="0.3">
      <c r="A80" s="505" t="s">
        <v>319</v>
      </c>
      <c r="B80" s="696">
        <f>SUM(B1+B10)</f>
        <v>280041.5</v>
      </c>
    </row>
    <row r="81" spans="1:1" ht="13.5" thickTop="1" x14ac:dyDescent="0.2"/>
    <row r="82" spans="1:1" x14ac:dyDescent="0.2">
      <c r="A82" s="603"/>
    </row>
    <row r="83" spans="1:1" x14ac:dyDescent="0.2">
      <c r="A83" s="1020"/>
    </row>
    <row r="84" spans="1:1" x14ac:dyDescent="0.2">
      <c r="A84" s="1020"/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>&amp;CP ř í l o h a  č.1 k návrhu usnesení Zastupitelstva městské části Praha 4 č.8Z- 3/2023 ze dne 20.12.2023
&amp;"Arial,tučné kurzíva"&amp;11Převody nevyčerpaných prostředků z roku 2023 do návrhu rozpočtu na rok 2024 v tis. Kč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Layout" topLeftCell="A35" zoomScaleNormal="100" workbookViewId="0">
      <selection activeCell="A50" sqref="A50"/>
    </sheetView>
  </sheetViews>
  <sheetFormatPr defaultColWidth="14.42578125" defaultRowHeight="12.75" x14ac:dyDescent="0.2"/>
  <cols>
    <col min="1" max="1" width="7.7109375" customWidth="1"/>
    <col min="2" max="2" width="49.85546875" customWidth="1"/>
    <col min="3" max="3" width="14.28515625" customWidth="1"/>
    <col min="4" max="5" width="13.85546875" customWidth="1"/>
    <col min="6" max="6" width="13.5703125" customWidth="1"/>
    <col min="7" max="7" width="13.140625" customWidth="1"/>
    <col min="8" max="8" width="14.28515625" customWidth="1"/>
    <col min="9" max="9" width="13.5703125" customWidth="1"/>
    <col min="10" max="10" width="12.5703125" customWidth="1"/>
    <col min="11" max="11" width="14.28515625" customWidth="1"/>
    <col min="12" max="244" width="9.140625" customWidth="1"/>
    <col min="245" max="245" width="7.7109375" customWidth="1"/>
    <col min="246" max="246" width="49.85546875" customWidth="1"/>
    <col min="247" max="247" width="11.28515625" customWidth="1"/>
  </cols>
  <sheetData>
    <row r="1" spans="1:11" ht="18" customHeight="1" thickTop="1" x14ac:dyDescent="0.25">
      <c r="A1" s="737"/>
      <c r="B1" s="738"/>
      <c r="C1" s="739" t="s">
        <v>664</v>
      </c>
      <c r="D1" s="740"/>
      <c r="E1" s="842" t="s">
        <v>665</v>
      </c>
      <c r="F1" s="654"/>
      <c r="G1" s="842" t="s">
        <v>666</v>
      </c>
      <c r="H1" s="896"/>
      <c r="I1" s="842" t="s">
        <v>663</v>
      </c>
      <c r="J1" s="654"/>
      <c r="K1" s="946" t="s">
        <v>700</v>
      </c>
    </row>
    <row r="2" spans="1:11" ht="18" customHeight="1" thickBot="1" x14ac:dyDescent="0.3">
      <c r="A2" s="741"/>
      <c r="B2" s="742"/>
      <c r="C2" s="744" t="s">
        <v>534</v>
      </c>
      <c r="D2" s="745" t="s">
        <v>626</v>
      </c>
      <c r="E2" s="843" t="s">
        <v>534</v>
      </c>
      <c r="F2" s="743" t="s">
        <v>626</v>
      </c>
      <c r="G2" s="897" t="s">
        <v>534</v>
      </c>
      <c r="H2" s="743" t="s">
        <v>626</v>
      </c>
      <c r="I2" s="945" t="s">
        <v>534</v>
      </c>
      <c r="J2" s="743" t="s">
        <v>627</v>
      </c>
      <c r="K2" s="743" t="s">
        <v>701</v>
      </c>
    </row>
    <row r="3" spans="1:11" ht="18" customHeight="1" thickTop="1" thickBot="1" x14ac:dyDescent="0.3">
      <c r="A3" s="597"/>
      <c r="B3" s="632" t="s">
        <v>291</v>
      </c>
      <c r="C3" s="633"/>
      <c r="D3" s="633"/>
      <c r="E3" s="844"/>
      <c r="F3" s="633"/>
      <c r="G3" s="895"/>
      <c r="H3" s="895"/>
      <c r="I3" s="895"/>
      <c r="J3" s="633"/>
      <c r="K3" s="941"/>
    </row>
    <row r="4" spans="1:11" ht="18" customHeight="1" x14ac:dyDescent="0.25">
      <c r="A4" s="474">
        <v>134</v>
      </c>
      <c r="B4" s="470" t="s">
        <v>294</v>
      </c>
      <c r="C4" s="845">
        <v>39200</v>
      </c>
      <c r="D4" s="623">
        <v>28026.5</v>
      </c>
      <c r="E4" s="845">
        <v>33000</v>
      </c>
      <c r="F4" s="940">
        <v>24085.31</v>
      </c>
      <c r="G4" s="898">
        <v>31900</v>
      </c>
      <c r="H4" s="729">
        <v>23129.21</v>
      </c>
      <c r="I4" s="845">
        <v>33800</v>
      </c>
      <c r="J4" s="623">
        <v>29161.29</v>
      </c>
      <c r="K4" s="623">
        <v>34400</v>
      </c>
    </row>
    <row r="5" spans="1:11" ht="18" customHeight="1" x14ac:dyDescent="0.25">
      <c r="A5" s="471" t="s">
        <v>295</v>
      </c>
      <c r="B5" s="472" t="s">
        <v>296</v>
      </c>
      <c r="C5" s="846">
        <v>22205</v>
      </c>
      <c r="D5" s="631">
        <v>12916.78</v>
      </c>
      <c r="E5" s="846">
        <v>20253</v>
      </c>
      <c r="F5" s="747">
        <v>16227.95</v>
      </c>
      <c r="G5" s="846">
        <v>19056</v>
      </c>
      <c r="H5" s="631">
        <v>21666.080000000002</v>
      </c>
      <c r="I5" s="846">
        <v>19852.2</v>
      </c>
      <c r="J5" s="631">
        <v>16081.77</v>
      </c>
      <c r="K5" s="631">
        <v>21352</v>
      </c>
    </row>
    <row r="6" spans="1:11" ht="18" customHeight="1" x14ac:dyDescent="0.25">
      <c r="A6" s="471" t="s">
        <v>297</v>
      </c>
      <c r="B6" s="472" t="s">
        <v>298</v>
      </c>
      <c r="C6" s="899">
        <v>100248.6</v>
      </c>
      <c r="D6" s="540">
        <v>98703.22</v>
      </c>
      <c r="E6" s="846">
        <v>98655</v>
      </c>
      <c r="F6" s="747">
        <v>99158.81</v>
      </c>
      <c r="G6" s="898">
        <v>98800</v>
      </c>
      <c r="H6" s="540">
        <v>101496.22</v>
      </c>
      <c r="I6" s="846">
        <v>99000</v>
      </c>
      <c r="J6" s="631">
        <v>83600.570000000007</v>
      </c>
      <c r="K6" s="631">
        <v>101500</v>
      </c>
    </row>
    <row r="7" spans="1:11" ht="18" customHeight="1" x14ac:dyDescent="0.25">
      <c r="A7" s="471"/>
      <c r="B7" s="473" t="s">
        <v>314</v>
      </c>
      <c r="C7" s="652">
        <f t="shared" ref="C7:K7" si="0">SUM(C4:C6)</f>
        <v>161653.6</v>
      </c>
      <c r="D7" s="475">
        <f t="shared" si="0"/>
        <v>139646.5</v>
      </c>
      <c r="E7" s="652">
        <f t="shared" si="0"/>
        <v>151908</v>
      </c>
      <c r="F7" s="847">
        <f t="shared" si="0"/>
        <v>139472.07</v>
      </c>
      <c r="G7" s="652">
        <f t="shared" si="0"/>
        <v>149756</v>
      </c>
      <c r="H7" s="475">
        <f t="shared" si="0"/>
        <v>146291.51</v>
      </c>
      <c r="I7" s="652">
        <f t="shared" si="0"/>
        <v>152652.20000000001</v>
      </c>
      <c r="J7" s="847">
        <f t="shared" si="0"/>
        <v>128843.63</v>
      </c>
      <c r="K7" s="947">
        <f t="shared" si="0"/>
        <v>157252</v>
      </c>
    </row>
    <row r="8" spans="1:11" ht="18" customHeight="1" x14ac:dyDescent="0.25">
      <c r="A8" s="471" t="s">
        <v>299</v>
      </c>
      <c r="B8" s="472" t="s">
        <v>300</v>
      </c>
      <c r="C8" s="846">
        <v>550</v>
      </c>
      <c r="D8" s="631">
        <v>280.93</v>
      </c>
      <c r="E8" s="846">
        <v>550</v>
      </c>
      <c r="F8" s="747">
        <v>165.76</v>
      </c>
      <c r="G8" s="846">
        <v>500</v>
      </c>
      <c r="H8" s="631">
        <v>441.6</v>
      </c>
      <c r="I8" s="846">
        <v>500</v>
      </c>
      <c r="J8" s="631">
        <v>411</v>
      </c>
      <c r="K8" s="631">
        <v>500</v>
      </c>
    </row>
    <row r="9" spans="1:11" ht="18" customHeight="1" x14ac:dyDescent="0.25">
      <c r="A9" s="471" t="s">
        <v>301</v>
      </c>
      <c r="B9" s="472" t="s">
        <v>302</v>
      </c>
      <c r="C9" s="846">
        <v>0</v>
      </c>
      <c r="D9" s="631">
        <v>7892.37</v>
      </c>
      <c r="E9" s="846">
        <v>0</v>
      </c>
      <c r="F9" s="747">
        <v>11722.64</v>
      </c>
      <c r="G9" s="846">
        <v>0</v>
      </c>
      <c r="H9" s="631">
        <v>11945.37</v>
      </c>
      <c r="I9" s="846">
        <v>0</v>
      </c>
      <c r="J9" s="631">
        <v>5953.34</v>
      </c>
      <c r="K9" s="631">
        <v>0</v>
      </c>
    </row>
    <row r="10" spans="1:11" ht="18" customHeight="1" x14ac:dyDescent="0.25">
      <c r="A10" s="471" t="s">
        <v>303</v>
      </c>
      <c r="B10" s="472" t="s">
        <v>304</v>
      </c>
      <c r="C10" s="846">
        <v>3900</v>
      </c>
      <c r="D10" s="631">
        <v>3527.26</v>
      </c>
      <c r="E10" s="846">
        <v>4550</v>
      </c>
      <c r="F10" s="747">
        <v>2060.42</v>
      </c>
      <c r="G10" s="846">
        <v>4550</v>
      </c>
      <c r="H10" s="631">
        <v>20498.400000000001</v>
      </c>
      <c r="I10" s="846">
        <v>9500</v>
      </c>
      <c r="J10" s="631">
        <v>26100.080000000002</v>
      </c>
      <c r="K10" s="631">
        <v>12000</v>
      </c>
    </row>
    <row r="11" spans="1:11" ht="18" customHeight="1" x14ac:dyDescent="0.25">
      <c r="A11" s="471" t="s">
        <v>305</v>
      </c>
      <c r="B11" s="472" t="s">
        <v>306</v>
      </c>
      <c r="C11" s="846">
        <v>17850</v>
      </c>
      <c r="D11" s="631">
        <v>40607.949999999997</v>
      </c>
      <c r="E11" s="846">
        <v>32060</v>
      </c>
      <c r="F11" s="747">
        <v>22370.58</v>
      </c>
      <c r="G11" s="846">
        <v>31900</v>
      </c>
      <c r="H11" s="631">
        <v>23744.74</v>
      </c>
      <c r="I11" s="846">
        <v>32250</v>
      </c>
      <c r="J11" s="631">
        <v>16642.29</v>
      </c>
      <c r="K11" s="631">
        <v>29800</v>
      </c>
    </row>
    <row r="12" spans="1:11" ht="18" customHeight="1" x14ac:dyDescent="0.25">
      <c r="A12" s="471" t="s">
        <v>307</v>
      </c>
      <c r="B12" s="472" t="s">
        <v>308</v>
      </c>
      <c r="C12" s="846">
        <v>0</v>
      </c>
      <c r="D12" s="631">
        <v>748.54</v>
      </c>
      <c r="E12" s="846">
        <v>0</v>
      </c>
      <c r="F12" s="747">
        <v>5552.07</v>
      </c>
      <c r="G12" s="846">
        <v>0</v>
      </c>
      <c r="H12" s="631">
        <v>2566.81</v>
      </c>
      <c r="I12" s="846">
        <v>0</v>
      </c>
      <c r="J12" s="631">
        <v>26144.68</v>
      </c>
      <c r="K12" s="631">
        <v>0</v>
      </c>
    </row>
    <row r="13" spans="1:11" ht="18" customHeight="1" x14ac:dyDescent="0.25">
      <c r="A13" s="471" t="s">
        <v>325</v>
      </c>
      <c r="B13" s="472" t="s">
        <v>309</v>
      </c>
      <c r="C13" s="846">
        <v>900</v>
      </c>
      <c r="D13" s="631">
        <v>2479.4</v>
      </c>
      <c r="E13" s="846">
        <v>1000</v>
      </c>
      <c r="F13" s="747">
        <v>1299.9100000000001</v>
      </c>
      <c r="G13" s="846">
        <v>1000</v>
      </c>
      <c r="H13" s="631">
        <v>4658.5600000000004</v>
      </c>
      <c r="I13" s="846">
        <v>1000</v>
      </c>
      <c r="J13" s="631">
        <v>2683.57</v>
      </c>
      <c r="K13" s="631">
        <v>1000</v>
      </c>
    </row>
    <row r="14" spans="1:11" ht="18" customHeight="1" x14ac:dyDescent="0.25">
      <c r="A14" s="471" t="s">
        <v>310</v>
      </c>
      <c r="B14" s="472" t="s">
        <v>311</v>
      </c>
      <c r="C14" s="899">
        <v>30</v>
      </c>
      <c r="D14" s="540">
        <v>2340.7800000000002</v>
      </c>
      <c r="E14" s="846">
        <v>565</v>
      </c>
      <c r="F14" s="747">
        <v>18</v>
      </c>
      <c r="G14" s="898">
        <v>50</v>
      </c>
      <c r="H14" s="540">
        <v>28</v>
      </c>
      <c r="I14" s="846">
        <v>50</v>
      </c>
      <c r="J14" s="631">
        <v>18</v>
      </c>
      <c r="K14" s="631">
        <v>50</v>
      </c>
    </row>
    <row r="15" spans="1:11" ht="18" customHeight="1" x14ac:dyDescent="0.25">
      <c r="A15" s="471"/>
      <c r="B15" s="473" t="s">
        <v>315</v>
      </c>
      <c r="C15" s="652">
        <f t="shared" ref="C15:K15" si="1">SUM(C8:C14)</f>
        <v>23230</v>
      </c>
      <c r="D15" s="475">
        <f t="shared" si="1"/>
        <v>57877.229999999996</v>
      </c>
      <c r="E15" s="651">
        <f t="shared" si="1"/>
        <v>38725</v>
      </c>
      <c r="F15" s="847">
        <f t="shared" si="1"/>
        <v>43189.380000000005</v>
      </c>
      <c r="G15" s="652">
        <f t="shared" si="1"/>
        <v>38000</v>
      </c>
      <c r="H15" s="475">
        <f t="shared" si="1"/>
        <v>63883.479999999996</v>
      </c>
      <c r="I15" s="652">
        <f t="shared" si="1"/>
        <v>43300</v>
      </c>
      <c r="J15" s="847">
        <f t="shared" si="1"/>
        <v>77952.960000000021</v>
      </c>
      <c r="K15" s="947">
        <f t="shared" si="1"/>
        <v>43350</v>
      </c>
    </row>
    <row r="16" spans="1:11" ht="18" customHeight="1" x14ac:dyDescent="0.25">
      <c r="A16" s="471">
        <v>311</v>
      </c>
      <c r="B16" s="472" t="s">
        <v>326</v>
      </c>
      <c r="C16" s="908">
        <v>0</v>
      </c>
      <c r="D16" s="529">
        <v>0</v>
      </c>
      <c r="E16" s="846">
        <v>0</v>
      </c>
      <c r="F16" s="747">
        <v>0</v>
      </c>
      <c r="G16" s="846">
        <v>0</v>
      </c>
      <c r="H16" s="631">
        <v>0</v>
      </c>
      <c r="I16" s="846">
        <v>0</v>
      </c>
      <c r="J16" s="631">
        <v>0</v>
      </c>
      <c r="K16" s="631">
        <v>0</v>
      </c>
    </row>
    <row r="17" spans="1:11" ht="18" customHeight="1" x14ac:dyDescent="0.25">
      <c r="A17" s="471" t="s">
        <v>324</v>
      </c>
      <c r="B17" s="472" t="s">
        <v>405</v>
      </c>
      <c r="C17" s="908">
        <v>0</v>
      </c>
      <c r="D17" s="529">
        <v>0</v>
      </c>
      <c r="E17" s="846">
        <v>0</v>
      </c>
      <c r="F17" s="747">
        <v>0</v>
      </c>
      <c r="G17" s="898">
        <v>0</v>
      </c>
      <c r="H17" s="540">
        <v>0</v>
      </c>
      <c r="I17" s="846">
        <v>0</v>
      </c>
      <c r="J17" s="631">
        <v>21250</v>
      </c>
      <c r="K17" s="631">
        <v>0</v>
      </c>
    </row>
    <row r="18" spans="1:11" ht="18" customHeight="1" x14ac:dyDescent="0.25">
      <c r="A18" s="471" t="s">
        <v>317</v>
      </c>
      <c r="B18" s="473" t="s">
        <v>318</v>
      </c>
      <c r="C18" s="907">
        <f t="shared" ref="C18:K18" si="2">SUM(C16:C17)</f>
        <v>0</v>
      </c>
      <c r="D18" s="748">
        <f t="shared" si="2"/>
        <v>0</v>
      </c>
      <c r="E18" s="651">
        <f t="shared" si="2"/>
        <v>0</v>
      </c>
      <c r="F18" s="847">
        <f t="shared" si="2"/>
        <v>0</v>
      </c>
      <c r="G18" s="652">
        <f t="shared" si="2"/>
        <v>0</v>
      </c>
      <c r="H18" s="475">
        <f t="shared" si="2"/>
        <v>0</v>
      </c>
      <c r="I18" s="652">
        <f t="shared" si="2"/>
        <v>0</v>
      </c>
      <c r="J18" s="847">
        <f t="shared" si="2"/>
        <v>21250</v>
      </c>
      <c r="K18" s="947">
        <f t="shared" si="2"/>
        <v>0</v>
      </c>
    </row>
    <row r="19" spans="1:11" ht="18" customHeight="1" x14ac:dyDescent="0.25">
      <c r="A19" s="471"/>
      <c r="B19" s="473" t="s">
        <v>316</v>
      </c>
      <c r="C19" s="652">
        <f t="shared" ref="C19:K19" si="3">SUM(C7,C15,C18)</f>
        <v>184883.6</v>
      </c>
      <c r="D19" s="475">
        <f t="shared" si="3"/>
        <v>197523.72999999998</v>
      </c>
      <c r="E19" s="651">
        <f t="shared" si="3"/>
        <v>190633</v>
      </c>
      <c r="F19" s="847">
        <f t="shared" si="3"/>
        <v>182661.45</v>
      </c>
      <c r="G19" s="652">
        <f t="shared" si="3"/>
        <v>187756</v>
      </c>
      <c r="H19" s="475">
        <f t="shared" si="3"/>
        <v>210174.99</v>
      </c>
      <c r="I19" s="652">
        <f t="shared" si="3"/>
        <v>195952.2</v>
      </c>
      <c r="J19" s="949">
        <f t="shared" si="3"/>
        <v>228046.59000000003</v>
      </c>
      <c r="K19" s="475">
        <f t="shared" si="3"/>
        <v>200602</v>
      </c>
    </row>
    <row r="20" spans="1:11" ht="30" x14ac:dyDescent="0.25">
      <c r="A20" s="471" t="s">
        <v>312</v>
      </c>
      <c r="B20" s="613" t="s">
        <v>450</v>
      </c>
      <c r="C20" s="846">
        <v>576873</v>
      </c>
      <c r="D20" s="631">
        <v>777790.18</v>
      </c>
      <c r="E20" s="846">
        <v>601255.80000000005</v>
      </c>
      <c r="F20" s="631">
        <v>782199.12</v>
      </c>
      <c r="G20" s="846">
        <v>597998</v>
      </c>
      <c r="H20" s="631">
        <v>848262.54</v>
      </c>
      <c r="I20" s="846">
        <v>631278.30000000005</v>
      </c>
      <c r="J20" s="747">
        <v>668226.39</v>
      </c>
      <c r="K20" s="631">
        <v>712392.5</v>
      </c>
    </row>
    <row r="21" spans="1:11" ht="30" x14ac:dyDescent="0.25">
      <c r="A21" s="819" t="s">
        <v>628</v>
      </c>
      <c r="B21" s="820" t="s">
        <v>629</v>
      </c>
      <c r="C21" s="899">
        <v>0</v>
      </c>
      <c r="D21" s="540">
        <v>67392.490000000005</v>
      </c>
      <c r="E21" s="846"/>
      <c r="F21" s="631">
        <v>50275.25</v>
      </c>
      <c r="G21" s="898">
        <v>0</v>
      </c>
      <c r="H21" s="540">
        <v>52178.95</v>
      </c>
      <c r="I21" s="846">
        <v>0</v>
      </c>
      <c r="J21" s="747">
        <v>27400</v>
      </c>
      <c r="K21" s="631">
        <v>0</v>
      </c>
    </row>
    <row r="22" spans="1:11" ht="18" customHeight="1" thickBot="1" x14ac:dyDescent="0.3">
      <c r="A22" s="749"/>
      <c r="B22" s="750" t="s">
        <v>630</v>
      </c>
      <c r="C22" s="753">
        <f t="shared" ref="C22:K22" si="4">SUM(C20:C21)</f>
        <v>576873</v>
      </c>
      <c r="D22" s="848">
        <f t="shared" si="4"/>
        <v>845182.67</v>
      </c>
      <c r="E22" s="753">
        <f t="shared" si="4"/>
        <v>601255.80000000005</v>
      </c>
      <c r="F22" s="853">
        <f t="shared" si="4"/>
        <v>832474.37</v>
      </c>
      <c r="G22" s="753">
        <f t="shared" si="4"/>
        <v>597998</v>
      </c>
      <c r="H22" s="752">
        <f t="shared" si="4"/>
        <v>900441.49</v>
      </c>
      <c r="I22" s="757">
        <f t="shared" si="4"/>
        <v>631278.30000000005</v>
      </c>
      <c r="J22" s="950">
        <f t="shared" si="4"/>
        <v>695626.39</v>
      </c>
      <c r="K22" s="948">
        <f t="shared" si="4"/>
        <v>712392.5</v>
      </c>
    </row>
    <row r="23" spans="1:11" ht="30" customHeight="1" thickBot="1" x14ac:dyDescent="0.3">
      <c r="A23" s="653"/>
      <c r="B23" s="754" t="s">
        <v>631</v>
      </c>
      <c r="C23" s="656">
        <f t="shared" ref="C23:K23" si="5">SUM(C19,C22)</f>
        <v>761756.6</v>
      </c>
      <c r="D23" s="755">
        <f t="shared" si="5"/>
        <v>1042706.4</v>
      </c>
      <c r="E23" s="656">
        <f t="shared" si="5"/>
        <v>791888.8</v>
      </c>
      <c r="F23" s="849">
        <f t="shared" si="5"/>
        <v>1015135.8200000001</v>
      </c>
      <c r="G23" s="728">
        <f t="shared" si="5"/>
        <v>785754</v>
      </c>
      <c r="H23" s="655">
        <f t="shared" si="5"/>
        <v>1110616.48</v>
      </c>
      <c r="I23" s="943">
        <f t="shared" si="5"/>
        <v>827230.5</v>
      </c>
      <c r="J23" s="755">
        <f t="shared" si="5"/>
        <v>923672.98</v>
      </c>
      <c r="K23" s="655">
        <f t="shared" si="5"/>
        <v>912994.5</v>
      </c>
    </row>
    <row r="24" spans="1:11" ht="18" customHeight="1" thickTop="1" thickBot="1" x14ac:dyDescent="0.3">
      <c r="A24" s="597"/>
      <c r="B24" s="632" t="s">
        <v>313</v>
      </c>
      <c r="C24" s="633"/>
      <c r="D24" s="633"/>
      <c r="E24" s="633"/>
      <c r="F24" s="633"/>
      <c r="G24" s="902"/>
      <c r="H24" s="640"/>
      <c r="I24" s="905"/>
      <c r="J24" s="640"/>
      <c r="K24" s="951"/>
    </row>
    <row r="25" spans="1:11" ht="18" customHeight="1" x14ac:dyDescent="0.25">
      <c r="A25" s="474">
        <v>8115</v>
      </c>
      <c r="B25" s="470" t="s">
        <v>328</v>
      </c>
      <c r="C25" s="845">
        <v>323488.90000000002</v>
      </c>
      <c r="D25" s="729">
        <v>-88061.119999999995</v>
      </c>
      <c r="E25" s="845">
        <v>228099.4</v>
      </c>
      <c r="F25" s="850">
        <v>-57749.57</v>
      </c>
      <c r="G25" s="845">
        <v>342101</v>
      </c>
      <c r="H25" s="746">
        <v>12143.25</v>
      </c>
      <c r="I25" s="845">
        <v>294687</v>
      </c>
      <c r="J25" s="746">
        <v>-227473.72</v>
      </c>
      <c r="K25" s="623">
        <v>280041.5</v>
      </c>
    </row>
    <row r="26" spans="1:11" ht="18" customHeight="1" x14ac:dyDescent="0.25">
      <c r="A26" s="471" t="s">
        <v>404</v>
      </c>
      <c r="B26" s="472" t="s">
        <v>327</v>
      </c>
      <c r="C26" s="846"/>
      <c r="D26" s="631">
        <v>-648.12</v>
      </c>
      <c r="E26" s="532"/>
      <c r="F26" s="851">
        <v>-1492.91</v>
      </c>
      <c r="G26" s="846"/>
      <c r="H26" s="747">
        <v>-2370.4699999999998</v>
      </c>
      <c r="I26" s="846">
        <v>0</v>
      </c>
      <c r="J26" s="747">
        <v>-2194.98</v>
      </c>
      <c r="K26" s="631"/>
    </row>
    <row r="27" spans="1:11" ht="18" customHeight="1" x14ac:dyDescent="0.25">
      <c r="A27" s="471">
        <v>8901</v>
      </c>
      <c r="B27" s="472" t="s">
        <v>397</v>
      </c>
      <c r="C27" s="846"/>
      <c r="D27" s="631">
        <v>98.71</v>
      </c>
      <c r="E27" s="532"/>
      <c r="F27" s="852">
        <v>0</v>
      </c>
      <c r="G27" s="899"/>
      <c r="H27" s="821">
        <v>-1156.98</v>
      </c>
      <c r="I27" s="942">
        <v>0</v>
      </c>
      <c r="J27" s="821">
        <v>99981.91</v>
      </c>
      <c r="K27" s="540"/>
    </row>
    <row r="28" spans="1:11" ht="18" customHeight="1" thickBot="1" x14ac:dyDescent="0.3">
      <c r="A28" s="749"/>
      <c r="B28" s="750" t="s">
        <v>319</v>
      </c>
      <c r="C28" s="753">
        <f t="shared" ref="C28:K28" si="6">SUM(C25:C27)</f>
        <v>323488.90000000002</v>
      </c>
      <c r="D28" s="752">
        <f t="shared" si="6"/>
        <v>-88610.529999999984</v>
      </c>
      <c r="E28" s="751">
        <f t="shared" si="6"/>
        <v>228099.4</v>
      </c>
      <c r="F28" s="853">
        <f t="shared" si="6"/>
        <v>-59242.48</v>
      </c>
      <c r="G28" s="753">
        <f t="shared" si="6"/>
        <v>342101</v>
      </c>
      <c r="H28" s="903">
        <f t="shared" si="6"/>
        <v>8615.8000000000011</v>
      </c>
      <c r="I28" s="848">
        <f t="shared" si="6"/>
        <v>294687</v>
      </c>
      <c r="J28" s="903">
        <f t="shared" si="6"/>
        <v>-129686.79000000001</v>
      </c>
      <c r="K28" s="752">
        <f t="shared" si="6"/>
        <v>280041.5</v>
      </c>
    </row>
    <row r="29" spans="1:11" ht="30" customHeight="1" thickBot="1" x14ac:dyDescent="0.3">
      <c r="A29" s="758"/>
      <c r="B29" s="754" t="s">
        <v>320</v>
      </c>
      <c r="C29" s="900">
        <f t="shared" ref="C29:K29" si="7">SUM(C23,C28)</f>
        <v>1085245.5</v>
      </c>
      <c r="D29" s="822">
        <f t="shared" si="7"/>
        <v>954095.87</v>
      </c>
      <c r="E29" s="823">
        <f t="shared" si="7"/>
        <v>1019988.2000000001</v>
      </c>
      <c r="F29" s="854">
        <f t="shared" si="7"/>
        <v>955893.34000000008</v>
      </c>
      <c r="G29" s="900">
        <f t="shared" si="7"/>
        <v>1127855</v>
      </c>
      <c r="H29" s="904">
        <f t="shared" si="7"/>
        <v>1119232.28</v>
      </c>
      <c r="I29" s="944">
        <f t="shared" si="7"/>
        <v>1121917.5</v>
      </c>
      <c r="J29" s="904">
        <f t="shared" si="7"/>
        <v>793986.19</v>
      </c>
      <c r="K29" s="822">
        <f t="shared" si="7"/>
        <v>1193036</v>
      </c>
    </row>
    <row r="30" spans="1:11" ht="18" customHeight="1" thickTop="1" thickBot="1" x14ac:dyDescent="0.3">
      <c r="A30" s="598"/>
      <c r="B30" s="632" t="s">
        <v>292</v>
      </c>
      <c r="C30" s="905"/>
      <c r="D30" s="640"/>
      <c r="E30" s="633"/>
      <c r="F30" s="855"/>
      <c r="G30" s="905"/>
      <c r="H30" s="640"/>
      <c r="I30" s="905"/>
      <c r="J30" s="640"/>
      <c r="K30" s="951"/>
    </row>
    <row r="31" spans="1:11" ht="18" customHeight="1" x14ac:dyDescent="0.25">
      <c r="A31" s="474" t="s">
        <v>321</v>
      </c>
      <c r="B31" s="470" t="s">
        <v>632</v>
      </c>
      <c r="C31" s="845">
        <v>743156.5</v>
      </c>
      <c r="D31" s="623">
        <v>835905.39</v>
      </c>
      <c r="E31" s="845">
        <v>768115.8</v>
      </c>
      <c r="F31" s="850">
        <v>828896.2</v>
      </c>
      <c r="G31" s="845">
        <v>804890.5</v>
      </c>
      <c r="H31" s="746">
        <v>908937.83</v>
      </c>
      <c r="I31" s="845">
        <v>797746.9</v>
      </c>
      <c r="J31" s="623">
        <v>696779.9</v>
      </c>
      <c r="K31" s="623">
        <v>825428.1</v>
      </c>
    </row>
    <row r="32" spans="1:11" ht="18" customHeight="1" thickBot="1" x14ac:dyDescent="0.3">
      <c r="A32" s="749" t="s">
        <v>322</v>
      </c>
      <c r="B32" s="759" t="s">
        <v>323</v>
      </c>
      <c r="C32" s="901">
        <v>342089</v>
      </c>
      <c r="D32" s="824">
        <v>118190.48</v>
      </c>
      <c r="E32" s="856">
        <v>251872.4</v>
      </c>
      <c r="F32" s="857">
        <v>126997.14</v>
      </c>
      <c r="G32" s="901">
        <v>322964.5</v>
      </c>
      <c r="H32" s="906">
        <v>210294.45</v>
      </c>
      <c r="I32" s="856">
        <v>324170.59999999998</v>
      </c>
      <c r="J32" s="952">
        <v>97206.29</v>
      </c>
      <c r="K32" s="952">
        <v>367607.9</v>
      </c>
    </row>
    <row r="33" spans="1:11" ht="30" customHeight="1" thickBot="1" x14ac:dyDescent="0.3">
      <c r="A33" s="758"/>
      <c r="B33" s="754" t="s">
        <v>633</v>
      </c>
      <c r="C33" s="900">
        <f t="shared" ref="C33:K33" si="8">SUM(C31:C32)</f>
        <v>1085245.5</v>
      </c>
      <c r="D33" s="822">
        <f t="shared" si="8"/>
        <v>954095.87</v>
      </c>
      <c r="E33" s="823">
        <f t="shared" si="8"/>
        <v>1019988.2000000001</v>
      </c>
      <c r="F33" s="655">
        <f t="shared" si="8"/>
        <v>955893.34</v>
      </c>
      <c r="G33" s="728">
        <f t="shared" si="8"/>
        <v>1127855</v>
      </c>
      <c r="H33" s="755">
        <f t="shared" si="8"/>
        <v>1119232.28</v>
      </c>
      <c r="I33" s="900">
        <f t="shared" si="8"/>
        <v>1121917.5</v>
      </c>
      <c r="J33" s="822">
        <f t="shared" si="8"/>
        <v>793986.19000000006</v>
      </c>
      <c r="K33" s="822">
        <f t="shared" si="8"/>
        <v>1193036</v>
      </c>
    </row>
    <row r="34" spans="1:11" ht="30" customHeight="1" thickTop="1" thickBot="1" x14ac:dyDescent="0.3">
      <c r="A34" s="653"/>
      <c r="B34" s="754" t="s">
        <v>293</v>
      </c>
      <c r="C34" s="728">
        <f t="shared" ref="C34:K34" si="9">SUM(C29-C33)</f>
        <v>0</v>
      </c>
      <c r="D34" s="655">
        <f t="shared" si="9"/>
        <v>0</v>
      </c>
      <c r="E34" s="728">
        <f t="shared" si="9"/>
        <v>0</v>
      </c>
      <c r="F34" s="756">
        <f t="shared" si="9"/>
        <v>1.1641532182693481E-10</v>
      </c>
      <c r="G34" s="728">
        <f t="shared" si="9"/>
        <v>0</v>
      </c>
      <c r="H34" s="655">
        <f t="shared" si="9"/>
        <v>0</v>
      </c>
      <c r="I34" s="1010">
        <f t="shared" si="9"/>
        <v>0</v>
      </c>
      <c r="J34" s="655">
        <f t="shared" si="9"/>
        <v>-1.1641532182693481E-10</v>
      </c>
      <c r="K34" s="953">
        <f t="shared" si="9"/>
        <v>0</v>
      </c>
    </row>
    <row r="35" spans="1:11" ht="15" thickTop="1" x14ac:dyDescent="0.2">
      <c r="A35" s="469"/>
      <c r="B35" s="469"/>
    </row>
  </sheetData>
  <printOptions horizontalCentered="1"/>
  <pageMargins left="0.31496062992125984" right="0.31496062992125984" top="0.78740157480314965" bottom="0.39370078740157483" header="0.31496062992125984" footer="0.31496062992125984"/>
  <pageSetup paperSize="9" scale="75" orientation="landscape" r:id="rId1"/>
  <headerFooter>
    <oddHeader xml:space="preserve">&amp;CP ř í l o h a  č.2 k návrhu usnesení Zastupitelstva městské části Praha 4 č.8Z- 3/2023 ze dne20.12.2023
&amp;"Arial,tučné kurzíva"&amp;11Návrh finančních zdrojů rozpočtu městské části Praha 4 na rok 2024 v tis. Kč (bez konsolidačních položek).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2"/>
  <sheetViews>
    <sheetView view="pageLayout" topLeftCell="A37" zoomScaleNormal="100" workbookViewId="0">
      <selection activeCell="A50" sqref="A50"/>
    </sheetView>
  </sheetViews>
  <sheetFormatPr defaultRowHeight="12.75" x14ac:dyDescent="0.2"/>
  <cols>
    <col min="1" max="1" width="68.140625" customWidth="1"/>
    <col min="2" max="2" width="13.140625" customWidth="1"/>
  </cols>
  <sheetData>
    <row r="1" spans="1:2" ht="30.75" customHeight="1" thickTop="1" thickBot="1" x14ac:dyDescent="0.25">
      <c r="A1" s="541" t="s">
        <v>427</v>
      </c>
      <c r="B1" s="542" t="s">
        <v>702</v>
      </c>
    </row>
    <row r="2" spans="1:2" ht="30" customHeight="1" thickTop="1" thickBot="1" x14ac:dyDescent="0.25">
      <c r="A2" s="792" t="s">
        <v>291</v>
      </c>
      <c r="B2" s="793"/>
    </row>
    <row r="3" spans="1:2" ht="19.899999999999999" customHeight="1" x14ac:dyDescent="0.2">
      <c r="A3" s="547" t="s">
        <v>408</v>
      </c>
      <c r="B3" s="548">
        <f>SUM(B4:B6)</f>
        <v>157252</v>
      </c>
    </row>
    <row r="4" spans="1:2" ht="19.899999999999999" customHeight="1" x14ac:dyDescent="0.2">
      <c r="A4" s="533" t="s">
        <v>409</v>
      </c>
      <c r="B4" s="534">
        <v>34400</v>
      </c>
    </row>
    <row r="5" spans="1:2" ht="19.899999999999999" customHeight="1" x14ac:dyDescent="0.2">
      <c r="A5" s="533" t="s">
        <v>410</v>
      </c>
      <c r="B5" s="534">
        <v>21352</v>
      </c>
    </row>
    <row r="6" spans="1:2" ht="19.899999999999999" customHeight="1" x14ac:dyDescent="0.2">
      <c r="A6" s="533" t="s">
        <v>411</v>
      </c>
      <c r="B6" s="534">
        <v>101500</v>
      </c>
    </row>
    <row r="7" spans="1:2" ht="19.899999999999999" customHeight="1" x14ac:dyDescent="0.2">
      <c r="A7" s="544" t="s">
        <v>412</v>
      </c>
      <c r="B7" s="545">
        <f>SUM(B8:B12)</f>
        <v>43350</v>
      </c>
    </row>
    <row r="8" spans="1:2" ht="19.899999999999999" customHeight="1" x14ac:dyDescent="0.2">
      <c r="A8" s="641" t="s">
        <v>459</v>
      </c>
      <c r="B8" s="642">
        <v>500</v>
      </c>
    </row>
    <row r="9" spans="1:2" ht="19.899999999999999" customHeight="1" x14ac:dyDescent="0.2">
      <c r="A9" s="533" t="s">
        <v>413</v>
      </c>
      <c r="B9" s="534">
        <v>12000</v>
      </c>
    </row>
    <row r="10" spans="1:2" ht="19.899999999999999" customHeight="1" x14ac:dyDescent="0.2">
      <c r="A10" s="533" t="s">
        <v>414</v>
      </c>
      <c r="B10" s="534">
        <v>29800</v>
      </c>
    </row>
    <row r="11" spans="1:2" ht="19.899999999999999" customHeight="1" x14ac:dyDescent="0.2">
      <c r="A11" s="533" t="s">
        <v>467</v>
      </c>
      <c r="B11" s="534">
        <v>1000</v>
      </c>
    </row>
    <row r="12" spans="1:2" ht="19.899999999999999" customHeight="1" x14ac:dyDescent="0.2">
      <c r="A12" s="535" t="s">
        <v>577</v>
      </c>
      <c r="B12" s="534">
        <v>50</v>
      </c>
    </row>
    <row r="13" spans="1:2" ht="19.899999999999999" customHeight="1" x14ac:dyDescent="0.2">
      <c r="A13" s="546" t="s">
        <v>415</v>
      </c>
      <c r="B13" s="545">
        <f>SUM(B14:B14)</f>
        <v>0</v>
      </c>
    </row>
    <row r="14" spans="1:2" ht="19.899999999999999" customHeight="1" x14ac:dyDescent="0.2">
      <c r="A14" s="535" t="s">
        <v>416</v>
      </c>
      <c r="B14" s="534">
        <v>0</v>
      </c>
    </row>
    <row r="15" spans="1:2" ht="19.899999999999999" customHeight="1" x14ac:dyDescent="0.2">
      <c r="A15" s="794" t="s">
        <v>417</v>
      </c>
      <c r="B15" s="795">
        <f>SUM(B3+B7+B13)</f>
        <v>200602</v>
      </c>
    </row>
    <row r="16" spans="1:2" ht="15" customHeight="1" x14ac:dyDescent="0.2">
      <c r="A16" s="536"/>
      <c r="B16" s="534"/>
    </row>
    <row r="17" spans="1:2" ht="19.899999999999999" customHeight="1" x14ac:dyDescent="0.2">
      <c r="A17" s="796" t="s">
        <v>428</v>
      </c>
      <c r="B17" s="795">
        <f>SUM(B18:B21)</f>
        <v>721922.5</v>
      </c>
    </row>
    <row r="18" spans="1:2" ht="19.899999999999999" customHeight="1" x14ac:dyDescent="0.2">
      <c r="A18" s="535" t="s">
        <v>460</v>
      </c>
      <c r="B18" s="534">
        <v>24000</v>
      </c>
    </row>
    <row r="19" spans="1:2" ht="19.899999999999999" customHeight="1" x14ac:dyDescent="0.2">
      <c r="A19" s="533" t="s">
        <v>583</v>
      </c>
      <c r="B19" s="825">
        <v>688392.5</v>
      </c>
    </row>
    <row r="20" spans="1:2" ht="19.899999999999999" customHeight="1" x14ac:dyDescent="0.2">
      <c r="A20" s="533" t="s">
        <v>576</v>
      </c>
      <c r="B20" s="826">
        <v>4765</v>
      </c>
    </row>
    <row r="21" spans="1:2" ht="19.899999999999999" customHeight="1" x14ac:dyDescent="0.2">
      <c r="A21" s="533" t="s">
        <v>695</v>
      </c>
      <c r="B21" s="826">
        <v>4765</v>
      </c>
    </row>
    <row r="22" spans="1:2" ht="19.899999999999999" customHeight="1" x14ac:dyDescent="0.2">
      <c r="A22" s="791" t="s">
        <v>418</v>
      </c>
      <c r="B22" s="795">
        <f>SUM(B15+B17)</f>
        <v>922524.5</v>
      </c>
    </row>
    <row r="23" spans="1:2" ht="19.899999999999999" customHeight="1" x14ac:dyDescent="0.2">
      <c r="A23" s="790" t="s">
        <v>696</v>
      </c>
      <c r="B23" s="827">
        <v>9530</v>
      </c>
    </row>
    <row r="24" spans="1:2" ht="24.95" customHeight="1" thickBot="1" x14ac:dyDescent="0.3">
      <c r="A24" s="830" t="s">
        <v>568</v>
      </c>
      <c r="B24" s="831">
        <f>SUM(B22-B23)</f>
        <v>912994.5</v>
      </c>
    </row>
    <row r="25" spans="1:2" ht="30" customHeight="1" thickBot="1" x14ac:dyDescent="0.25">
      <c r="A25" s="799" t="s">
        <v>292</v>
      </c>
      <c r="B25" s="834"/>
    </row>
    <row r="26" spans="1:2" ht="19.899999999999999" customHeight="1" x14ac:dyDescent="0.2">
      <c r="A26" s="543" t="s">
        <v>419</v>
      </c>
      <c r="B26" s="828">
        <v>820663.1</v>
      </c>
    </row>
    <row r="27" spans="1:2" ht="19.899999999999999" customHeight="1" x14ac:dyDescent="0.2">
      <c r="A27" s="543" t="s">
        <v>572</v>
      </c>
      <c r="B27" s="828">
        <v>4765</v>
      </c>
    </row>
    <row r="28" spans="1:2" ht="19.899999999999999" customHeight="1" x14ac:dyDescent="0.2">
      <c r="A28" s="543" t="s">
        <v>567</v>
      </c>
      <c r="B28" s="828">
        <v>4765</v>
      </c>
    </row>
    <row r="29" spans="1:2" ht="19.899999999999999" customHeight="1" x14ac:dyDescent="0.2">
      <c r="A29" s="543" t="s">
        <v>697</v>
      </c>
      <c r="B29" s="828">
        <v>4765</v>
      </c>
    </row>
    <row r="30" spans="1:2" ht="19.899999999999999" customHeight="1" x14ac:dyDescent="0.2">
      <c r="A30" s="535" t="s">
        <v>420</v>
      </c>
      <c r="B30" s="825">
        <v>367607.9</v>
      </c>
    </row>
    <row r="31" spans="1:2" ht="19.899999999999999" customHeight="1" x14ac:dyDescent="0.2">
      <c r="A31" s="791" t="s">
        <v>421</v>
      </c>
      <c r="B31" s="795">
        <f>SUM(B26:B30)</f>
        <v>1202566</v>
      </c>
    </row>
    <row r="32" spans="1:2" ht="19.899999999999999" customHeight="1" x14ac:dyDescent="0.2">
      <c r="A32" s="797" t="s">
        <v>698</v>
      </c>
      <c r="B32" s="798">
        <v>9530</v>
      </c>
    </row>
    <row r="33" spans="1:2" ht="24.95" customHeight="1" x14ac:dyDescent="0.2">
      <c r="A33" s="791" t="s">
        <v>569</v>
      </c>
      <c r="B33" s="795">
        <f>SUM(B31-B32)</f>
        <v>1193036</v>
      </c>
    </row>
    <row r="34" spans="1:2" ht="24.95" customHeight="1" x14ac:dyDescent="0.2">
      <c r="A34" s="791" t="s">
        <v>422</v>
      </c>
      <c r="B34" s="795">
        <f>SUM(B24-B33)</f>
        <v>-280041.5</v>
      </c>
    </row>
    <row r="35" spans="1:2" ht="15" customHeight="1" x14ac:dyDescent="0.2">
      <c r="A35" s="536"/>
      <c r="B35" s="829"/>
    </row>
    <row r="36" spans="1:2" ht="19.899999999999999" customHeight="1" x14ac:dyDescent="0.2">
      <c r="A36" s="796" t="s">
        <v>319</v>
      </c>
      <c r="B36" s="795">
        <f>SUM(B40:B40)</f>
        <v>280041.5</v>
      </c>
    </row>
    <row r="37" spans="1:2" ht="15" customHeight="1" x14ac:dyDescent="0.2">
      <c r="A37" s="537" t="s">
        <v>423</v>
      </c>
      <c r="B37" s="534"/>
    </row>
    <row r="38" spans="1:2" ht="19.899999999999999" customHeight="1" x14ac:dyDescent="0.2">
      <c r="A38" s="533" t="s">
        <v>424</v>
      </c>
      <c r="B38" s="534">
        <v>280041.5</v>
      </c>
    </row>
    <row r="39" spans="1:2" ht="19.899999999999999" customHeight="1" x14ac:dyDescent="0.2">
      <c r="A39" s="535" t="s">
        <v>425</v>
      </c>
      <c r="B39" s="534"/>
    </row>
    <row r="40" spans="1:2" ht="19.899999999999999" customHeight="1" thickBot="1" x14ac:dyDescent="0.25">
      <c r="A40" s="538" t="s">
        <v>426</v>
      </c>
      <c r="B40" s="539">
        <f>SUM(B38:B39)</f>
        <v>280041.5</v>
      </c>
    </row>
    <row r="41" spans="1:2" ht="13.5" thickTop="1" x14ac:dyDescent="0.2"/>
    <row r="42" spans="1:2" x14ac:dyDescent="0.2">
      <c r="A42" s="736" t="s">
        <v>699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scale="88" orientation="portrait" r:id="rId1"/>
  <headerFooter>
    <oddHeader>&amp;CP ř í l o h a    č.2a) k návrhu usnesení Zastupitelstva městské části Praha 4 č.8Z-3/2023 ze dne 20.12.2023
&amp;"Arial,tučné kurzíva"Bilance návrhu rozpočtu městské části Praha 4 na rok 2024 v tis. Kč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view="pageLayout" zoomScaleNormal="100" workbookViewId="0">
      <selection activeCell="A50" sqref="A50"/>
    </sheetView>
  </sheetViews>
  <sheetFormatPr defaultRowHeight="12.75" x14ac:dyDescent="0.2"/>
  <cols>
    <col min="1" max="1" width="7" customWidth="1"/>
    <col min="2" max="2" width="12.85546875" customWidth="1"/>
    <col min="3" max="3" width="65.85546875" customWidth="1"/>
    <col min="4" max="4" width="14.42578125" customWidth="1"/>
  </cols>
  <sheetData>
    <row r="1" spans="1:4" ht="29.25" customHeight="1" thickTop="1" thickBot="1" x14ac:dyDescent="0.3">
      <c r="A1" s="569" t="s">
        <v>329</v>
      </c>
      <c r="B1" s="570" t="s">
        <v>330</v>
      </c>
      <c r="C1" s="571" t="s">
        <v>331</v>
      </c>
      <c r="D1" s="559" t="s">
        <v>702</v>
      </c>
    </row>
    <row r="2" spans="1:4" ht="20.100000000000001" customHeight="1" thickTop="1" x14ac:dyDescent="0.25">
      <c r="A2" s="572">
        <v>134</v>
      </c>
      <c r="B2" s="573">
        <v>1341</v>
      </c>
      <c r="C2" s="574" t="s">
        <v>332</v>
      </c>
      <c r="D2" s="549">
        <v>3300</v>
      </c>
    </row>
    <row r="3" spans="1:4" ht="20.100000000000001" customHeight="1" x14ac:dyDescent="0.25">
      <c r="A3" s="575"/>
      <c r="B3" s="576">
        <v>1342</v>
      </c>
      <c r="C3" s="577" t="s">
        <v>584</v>
      </c>
      <c r="D3" s="549">
        <v>3900</v>
      </c>
    </row>
    <row r="4" spans="1:4" ht="20.100000000000001" customHeight="1" x14ac:dyDescent="0.25">
      <c r="A4" s="575"/>
      <c r="B4" s="576">
        <v>1343</v>
      </c>
      <c r="C4" s="577" t="s">
        <v>333</v>
      </c>
      <c r="D4" s="549">
        <v>25000</v>
      </c>
    </row>
    <row r="5" spans="1:4" ht="20.100000000000001" customHeight="1" x14ac:dyDescent="0.25">
      <c r="A5" s="954"/>
      <c r="B5" s="576">
        <v>1344</v>
      </c>
      <c r="C5" s="577" t="s">
        <v>334</v>
      </c>
      <c r="D5" s="549">
        <v>2200</v>
      </c>
    </row>
    <row r="6" spans="1:4" ht="20.100000000000001" customHeight="1" thickBot="1" x14ac:dyDescent="0.3">
      <c r="A6" s="482" t="s">
        <v>335</v>
      </c>
      <c r="B6" s="578"/>
      <c r="C6" s="579"/>
      <c r="D6" s="596">
        <f>SUM(D2:D5)</f>
        <v>34400</v>
      </c>
    </row>
    <row r="7" spans="1:4" ht="20.100000000000001" customHeight="1" thickBot="1" x14ac:dyDescent="0.3">
      <c r="A7" s="572">
        <v>136</v>
      </c>
      <c r="B7" s="580">
        <v>1361</v>
      </c>
      <c r="C7" s="581" t="s">
        <v>586</v>
      </c>
      <c r="D7" s="600">
        <v>21352</v>
      </c>
    </row>
    <row r="8" spans="1:4" ht="20.100000000000001" customHeight="1" thickBot="1" x14ac:dyDescent="0.3">
      <c r="A8" s="582">
        <v>151</v>
      </c>
      <c r="B8" s="573">
        <v>1511</v>
      </c>
      <c r="C8" s="574" t="s">
        <v>446</v>
      </c>
      <c r="D8" s="600">
        <v>101500</v>
      </c>
    </row>
    <row r="9" spans="1:4" ht="24.95" customHeight="1" thickBot="1" x14ac:dyDescent="0.3">
      <c r="A9" s="865" t="s">
        <v>449</v>
      </c>
      <c r="B9" s="868"/>
      <c r="C9" s="869"/>
      <c r="D9" s="871">
        <f>SUM(D6,D7,D8)</f>
        <v>157252</v>
      </c>
    </row>
    <row r="10" spans="1:4" ht="24.95" customHeight="1" x14ac:dyDescent="0.25">
      <c r="A10" s="657">
        <v>211</v>
      </c>
      <c r="B10" s="661">
        <v>2111</v>
      </c>
      <c r="C10" s="870" t="s">
        <v>461</v>
      </c>
      <c r="D10" s="643">
        <v>80</v>
      </c>
    </row>
    <row r="11" spans="1:4" ht="24.95" customHeight="1" thickBot="1" x14ac:dyDescent="0.3">
      <c r="A11" s="658"/>
      <c r="B11" s="659">
        <v>2112</v>
      </c>
      <c r="C11" s="660" t="s">
        <v>468</v>
      </c>
      <c r="D11" s="643">
        <v>420</v>
      </c>
    </row>
    <row r="12" spans="1:4" ht="27.75" customHeight="1" thickBot="1" x14ac:dyDescent="0.3">
      <c r="A12" s="583">
        <v>214</v>
      </c>
      <c r="B12" s="909">
        <v>2141.2148999999999</v>
      </c>
      <c r="C12" s="574" t="s">
        <v>304</v>
      </c>
      <c r="D12" s="550">
        <v>12000</v>
      </c>
    </row>
    <row r="13" spans="1:4" ht="21.95" customHeight="1" thickBot="1" x14ac:dyDescent="0.3">
      <c r="A13" s="572">
        <v>221</v>
      </c>
      <c r="B13" s="580">
        <v>2212</v>
      </c>
      <c r="C13" s="599" t="s">
        <v>585</v>
      </c>
      <c r="D13" s="612">
        <v>29800</v>
      </c>
    </row>
    <row r="14" spans="1:4" ht="21.95" customHeight="1" thickBot="1" x14ac:dyDescent="0.3">
      <c r="A14" s="858">
        <v>232</v>
      </c>
      <c r="B14" s="859">
        <v>2324</v>
      </c>
      <c r="C14" s="604" t="s">
        <v>469</v>
      </c>
      <c r="D14" s="612">
        <v>1000</v>
      </c>
    </row>
    <row r="15" spans="1:4" ht="21.95" customHeight="1" thickBot="1" x14ac:dyDescent="0.3">
      <c r="A15" s="860" t="s">
        <v>587</v>
      </c>
      <c r="B15" s="609">
        <v>2460</v>
      </c>
      <c r="C15" s="832" t="s">
        <v>571</v>
      </c>
      <c r="D15" s="833">
        <v>50</v>
      </c>
    </row>
    <row r="16" spans="1:4" ht="24.95" customHeight="1" thickBot="1" x14ac:dyDescent="0.3">
      <c r="A16" s="861" t="s">
        <v>448</v>
      </c>
      <c r="B16" s="862"/>
      <c r="C16" s="863"/>
      <c r="D16" s="864">
        <f>SUM(D10:D15)</f>
        <v>43350</v>
      </c>
    </row>
    <row r="17" spans="1:4" ht="20.100000000000001" customHeight="1" thickBot="1" x14ac:dyDescent="0.3">
      <c r="A17" s="584">
        <v>311</v>
      </c>
      <c r="B17" s="573">
        <v>3112</v>
      </c>
      <c r="C17" s="574" t="s">
        <v>336</v>
      </c>
      <c r="D17" s="600">
        <v>0</v>
      </c>
    </row>
    <row r="18" spans="1:4" ht="24.95" customHeight="1" thickBot="1" x14ac:dyDescent="0.3">
      <c r="A18" s="865" t="s">
        <v>447</v>
      </c>
      <c r="B18" s="866"/>
      <c r="C18" s="867"/>
      <c r="D18" s="864">
        <f>SUM(D17)</f>
        <v>0</v>
      </c>
    </row>
    <row r="19" spans="1:4" ht="24.95" customHeight="1" thickBot="1" x14ac:dyDescent="0.3">
      <c r="A19" s="608" t="s">
        <v>578</v>
      </c>
      <c r="B19" s="606"/>
      <c r="C19" s="605"/>
      <c r="D19" s="607"/>
    </row>
    <row r="20" spans="1:4" ht="20.100000000000001" customHeight="1" x14ac:dyDescent="0.25">
      <c r="A20" s="580">
        <v>413</v>
      </c>
      <c r="B20" s="662">
        <v>4131</v>
      </c>
      <c r="C20" s="585" t="s">
        <v>407</v>
      </c>
      <c r="D20" s="522">
        <f>SUM(D21:D21)</f>
        <v>24000</v>
      </c>
    </row>
    <row r="21" spans="1:4" ht="20.100000000000001" customHeight="1" x14ac:dyDescent="0.25">
      <c r="A21" s="586"/>
      <c r="B21" s="587" t="s">
        <v>423</v>
      </c>
      <c r="C21" s="588" t="s">
        <v>430</v>
      </c>
      <c r="D21" s="549">
        <v>24000</v>
      </c>
    </row>
    <row r="22" spans="1:4" ht="32.25" customHeight="1" x14ac:dyDescent="0.25">
      <c r="A22" s="586"/>
      <c r="B22" s="835">
        <v>4137</v>
      </c>
      <c r="C22" s="589" t="s">
        <v>406</v>
      </c>
      <c r="D22" s="601">
        <f>SUM(D23:D24)</f>
        <v>688392.5</v>
      </c>
    </row>
    <row r="23" spans="1:4" ht="20.100000000000001" customHeight="1" x14ac:dyDescent="0.25">
      <c r="A23" s="586"/>
      <c r="B23" s="486" t="s">
        <v>423</v>
      </c>
      <c r="C23" s="590" t="s">
        <v>431</v>
      </c>
      <c r="D23" s="602">
        <v>114603.5</v>
      </c>
    </row>
    <row r="24" spans="1:4" ht="20.100000000000001" customHeight="1" thickBot="1" x14ac:dyDescent="0.3">
      <c r="A24" s="609"/>
      <c r="B24" s="610"/>
      <c r="C24" s="611" t="s">
        <v>457</v>
      </c>
      <c r="D24" s="802">
        <v>573789</v>
      </c>
    </row>
    <row r="25" spans="1:4" ht="24.95" customHeight="1" thickBot="1" x14ac:dyDescent="0.3">
      <c r="A25" s="872" t="s">
        <v>579</v>
      </c>
      <c r="B25" s="873"/>
      <c r="C25" s="874"/>
      <c r="D25" s="875">
        <f>SUM(D20,D22)</f>
        <v>712392.5</v>
      </c>
    </row>
    <row r="26" spans="1:4" ht="35.25" customHeight="1" thickBot="1" x14ac:dyDescent="0.3">
      <c r="A26" s="480" t="s">
        <v>570</v>
      </c>
      <c r="B26" s="511"/>
      <c r="C26" s="591"/>
      <c r="D26" s="803">
        <f>SUM(D9,D16,D18,D25)</f>
        <v>912994.5</v>
      </c>
    </row>
    <row r="27" spans="1:4" ht="13.5" thickTop="1" x14ac:dyDescent="0.2">
      <c r="A27" s="476"/>
      <c r="B27" s="476"/>
      <c r="C27" s="476"/>
      <c r="D27" s="476"/>
    </row>
    <row r="28" spans="1:4" x14ac:dyDescent="0.2">
      <c r="A28" s="476"/>
      <c r="B28" s="476"/>
      <c r="C28" s="476"/>
      <c r="D28" s="476"/>
    </row>
    <row r="29" spans="1:4" x14ac:dyDescent="0.2">
      <c r="A29" s="476"/>
      <c r="B29" s="476"/>
      <c r="C29" s="476"/>
      <c r="D29" s="476"/>
    </row>
    <row r="30" spans="1:4" x14ac:dyDescent="0.2">
      <c r="A30" s="476"/>
      <c r="B30" s="476"/>
      <c r="C30" s="476"/>
      <c r="D30" s="476"/>
    </row>
    <row r="31" spans="1:4" x14ac:dyDescent="0.2">
      <c r="A31" s="476"/>
      <c r="B31" s="476"/>
      <c r="C31" s="476"/>
      <c r="D31" s="476"/>
    </row>
    <row r="32" spans="1:4" x14ac:dyDescent="0.2">
      <c r="A32" s="476"/>
      <c r="B32" s="476"/>
      <c r="C32" s="476"/>
      <c r="D32" s="476"/>
    </row>
    <row r="33" spans="1:4" x14ac:dyDescent="0.2">
      <c r="A33" s="476"/>
      <c r="B33" s="476"/>
      <c r="C33" s="476"/>
      <c r="D33" s="476"/>
    </row>
    <row r="34" spans="1:4" x14ac:dyDescent="0.2">
      <c r="A34" s="476"/>
      <c r="B34" s="476"/>
      <c r="C34" s="476"/>
      <c r="D34" s="476"/>
    </row>
    <row r="35" spans="1:4" x14ac:dyDescent="0.2">
      <c r="A35" s="476"/>
      <c r="B35" s="476"/>
      <c r="C35" s="476"/>
      <c r="D35" s="476"/>
    </row>
    <row r="36" spans="1:4" x14ac:dyDescent="0.2">
      <c r="A36" s="476"/>
      <c r="B36" s="476"/>
      <c r="C36" s="476"/>
      <c r="D36" s="476"/>
    </row>
    <row r="37" spans="1:4" x14ac:dyDescent="0.2">
      <c r="A37" s="476"/>
      <c r="B37" s="476"/>
      <c r="C37" s="476"/>
      <c r="D37" s="476"/>
    </row>
    <row r="38" spans="1:4" x14ac:dyDescent="0.2">
      <c r="A38" s="476"/>
      <c r="B38" s="476"/>
      <c r="C38" s="476"/>
      <c r="D38" s="476"/>
    </row>
    <row r="39" spans="1:4" x14ac:dyDescent="0.2">
      <c r="A39" s="476"/>
      <c r="B39" s="476"/>
      <c r="C39" s="476"/>
      <c r="D39" s="476"/>
    </row>
    <row r="40" spans="1:4" x14ac:dyDescent="0.2">
      <c r="A40" s="476"/>
      <c r="B40" s="476"/>
      <c r="C40" s="476"/>
      <c r="D40" s="476"/>
    </row>
    <row r="41" spans="1:4" x14ac:dyDescent="0.2">
      <c r="A41" s="476"/>
      <c r="B41" s="476"/>
      <c r="C41" s="476"/>
      <c r="D41" s="476"/>
    </row>
    <row r="42" spans="1:4" x14ac:dyDescent="0.2">
      <c r="A42" s="476"/>
      <c r="B42" s="476"/>
      <c r="C42" s="476"/>
      <c r="D42" s="476"/>
    </row>
    <row r="43" spans="1:4" x14ac:dyDescent="0.2">
      <c r="A43" s="476"/>
      <c r="B43" s="476"/>
      <c r="C43" s="476"/>
      <c r="D43" s="476"/>
    </row>
    <row r="44" spans="1:4" x14ac:dyDescent="0.2">
      <c r="A44" s="476"/>
      <c r="B44" s="476"/>
      <c r="C44" s="476"/>
      <c r="D44" s="476"/>
    </row>
    <row r="45" spans="1:4" x14ac:dyDescent="0.2">
      <c r="A45" s="476"/>
      <c r="B45" s="476"/>
      <c r="C45" s="476"/>
      <c r="D45" s="476"/>
    </row>
    <row r="46" spans="1:4" x14ac:dyDescent="0.2">
      <c r="A46" s="476"/>
      <c r="B46" s="476"/>
      <c r="C46" s="476"/>
      <c r="D46" s="476"/>
    </row>
    <row r="47" spans="1:4" x14ac:dyDescent="0.2">
      <c r="A47" s="476"/>
      <c r="B47" s="476"/>
      <c r="C47" s="476"/>
      <c r="D47" s="476"/>
    </row>
    <row r="48" spans="1:4" x14ac:dyDescent="0.2">
      <c r="A48" s="476"/>
      <c r="B48" s="476"/>
      <c r="C48" s="476"/>
      <c r="D48" s="476"/>
    </row>
    <row r="49" spans="1:4" x14ac:dyDescent="0.2">
      <c r="A49" s="476"/>
      <c r="B49" s="476"/>
      <c r="C49" s="476"/>
      <c r="D49" s="476"/>
    </row>
    <row r="50" spans="1:4" x14ac:dyDescent="0.2">
      <c r="A50" s="476"/>
      <c r="B50" s="476"/>
      <c r="C50" s="476"/>
      <c r="D50" s="476"/>
    </row>
    <row r="51" spans="1:4" x14ac:dyDescent="0.2">
      <c r="A51" s="476"/>
      <c r="B51" s="476"/>
      <c r="C51" s="476"/>
      <c r="D51" s="476"/>
    </row>
    <row r="52" spans="1:4" x14ac:dyDescent="0.2">
      <c r="A52" s="476"/>
      <c r="B52" s="476"/>
      <c r="C52" s="476"/>
      <c r="D52" s="476"/>
    </row>
  </sheetData>
  <printOptions horizontalCentered="1"/>
  <pageMargins left="0.70866141732283472" right="0.70866141732283472" top="0.78740157480314965" bottom="0.39370078740157483" header="0.31496062992125984" footer="0.31496062992125984"/>
  <pageSetup paperSize="9" scale="85" orientation="portrait" r:id="rId1"/>
  <headerFooter>
    <oddHeader>&amp;CP ř í l o h a    č.2b) k návrhu usnesení Zastupitelstva městské části Praha 4 č. 8Z-3/2023 ze dne 20.12.2023
&amp;"Arial,tučné kurzíva"Návrh rozpočtu příjmů  městské části Praha 4  na rok 2024 v tis. Kč (bez konsolidačních položek)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view="pageLayout" zoomScaleNormal="100" workbookViewId="0">
      <selection activeCell="A50" sqref="A50"/>
    </sheetView>
  </sheetViews>
  <sheetFormatPr defaultRowHeight="12.75" x14ac:dyDescent="0.2"/>
  <cols>
    <col min="1" max="1" width="6.5703125" customWidth="1"/>
    <col min="2" max="2" width="66.85546875" customWidth="1"/>
    <col min="3" max="3" width="13" customWidth="1"/>
  </cols>
  <sheetData>
    <row r="1" spans="1:3" ht="24.95" customHeight="1" thickTop="1" thickBot="1" x14ac:dyDescent="0.3">
      <c r="A1" s="551"/>
      <c r="B1" s="560"/>
      <c r="C1" s="558" t="s">
        <v>702</v>
      </c>
    </row>
    <row r="2" spans="1:3" ht="20.100000000000001" customHeight="1" thickTop="1" thickBot="1" x14ac:dyDescent="0.3">
      <c r="A2" s="813" t="s">
        <v>599</v>
      </c>
      <c r="B2" s="567" t="s">
        <v>429</v>
      </c>
      <c r="C2" s="555"/>
    </row>
    <row r="3" spans="1:3" ht="15.75" x14ac:dyDescent="0.25">
      <c r="A3" s="561">
        <v>125</v>
      </c>
      <c r="B3" s="562" t="s">
        <v>600</v>
      </c>
      <c r="C3" s="493">
        <v>2000</v>
      </c>
    </row>
    <row r="4" spans="1:3" ht="15.75" x14ac:dyDescent="0.25">
      <c r="A4" s="561">
        <v>230</v>
      </c>
      <c r="B4" s="562" t="s">
        <v>257</v>
      </c>
      <c r="C4" s="493">
        <v>87260</v>
      </c>
    </row>
    <row r="5" spans="1:3" ht="15.75" x14ac:dyDescent="0.25">
      <c r="A5" s="561">
        <v>271</v>
      </c>
      <c r="B5" s="562" t="s">
        <v>688</v>
      </c>
      <c r="C5" s="493">
        <v>215</v>
      </c>
    </row>
    <row r="6" spans="1:3" ht="15.75" x14ac:dyDescent="0.25">
      <c r="A6" s="561">
        <v>330</v>
      </c>
      <c r="B6" s="562" t="s">
        <v>257</v>
      </c>
      <c r="C6" s="811">
        <v>9410</v>
      </c>
    </row>
    <row r="7" spans="1:3" ht="15.75" x14ac:dyDescent="0.25">
      <c r="A7" s="563">
        <v>380</v>
      </c>
      <c r="B7" s="564" t="s">
        <v>601</v>
      </c>
      <c r="C7" s="811">
        <v>120</v>
      </c>
    </row>
    <row r="8" spans="1:3" ht="15.75" x14ac:dyDescent="0.25">
      <c r="A8" s="563">
        <v>345</v>
      </c>
      <c r="B8" s="564" t="s">
        <v>602</v>
      </c>
      <c r="C8" s="811">
        <v>18135</v>
      </c>
    </row>
    <row r="9" spans="1:3" ht="15.75" x14ac:dyDescent="0.25">
      <c r="A9" s="563">
        <v>430</v>
      </c>
      <c r="B9" s="564" t="s">
        <v>257</v>
      </c>
      <c r="C9" s="493">
        <v>9500</v>
      </c>
    </row>
    <row r="10" spans="1:3" ht="15.75" x14ac:dyDescent="0.25">
      <c r="A10" s="563">
        <v>445</v>
      </c>
      <c r="B10" s="564" t="s">
        <v>602</v>
      </c>
      <c r="C10" s="811">
        <v>6100</v>
      </c>
    </row>
    <row r="11" spans="1:3" ht="15.75" x14ac:dyDescent="0.25">
      <c r="A11" s="563">
        <v>465</v>
      </c>
      <c r="B11" s="564" t="s">
        <v>605</v>
      </c>
      <c r="C11" s="811">
        <v>8295</v>
      </c>
    </row>
    <row r="12" spans="1:3" ht="15.75" x14ac:dyDescent="0.25">
      <c r="A12" s="563">
        <v>466</v>
      </c>
      <c r="B12" s="564" t="s">
        <v>603</v>
      </c>
      <c r="C12" s="493">
        <v>105525</v>
      </c>
    </row>
    <row r="13" spans="1:3" ht="15.75" x14ac:dyDescent="0.25">
      <c r="A13" s="563">
        <v>467</v>
      </c>
      <c r="B13" s="564" t="s">
        <v>604</v>
      </c>
      <c r="C13" s="493">
        <v>34125</v>
      </c>
    </row>
    <row r="14" spans="1:3" ht="15.75" x14ac:dyDescent="0.25">
      <c r="A14" s="563">
        <v>470</v>
      </c>
      <c r="B14" s="564" t="s">
        <v>608</v>
      </c>
      <c r="C14" s="493">
        <v>18030</v>
      </c>
    </row>
    <row r="15" spans="1:3" ht="15.75" x14ac:dyDescent="0.25">
      <c r="A15" s="563">
        <v>535</v>
      </c>
      <c r="B15" s="564" t="s">
        <v>268</v>
      </c>
      <c r="C15" s="493">
        <v>100</v>
      </c>
    </row>
    <row r="16" spans="1:3" ht="15.75" x14ac:dyDescent="0.25">
      <c r="A16" s="563">
        <v>550</v>
      </c>
      <c r="B16" s="564" t="s">
        <v>610</v>
      </c>
      <c r="C16" s="493">
        <v>1230</v>
      </c>
    </row>
    <row r="17" spans="1:3" ht="15.75" x14ac:dyDescent="0.25">
      <c r="A17" s="563">
        <v>551</v>
      </c>
      <c r="B17" s="564" t="s">
        <v>611</v>
      </c>
      <c r="C17" s="493">
        <v>41710</v>
      </c>
    </row>
    <row r="18" spans="1:3" ht="15.75" x14ac:dyDescent="0.25">
      <c r="A18" s="563">
        <v>565</v>
      </c>
      <c r="B18" s="564" t="s">
        <v>605</v>
      </c>
      <c r="C18" s="493">
        <v>4265</v>
      </c>
    </row>
    <row r="19" spans="1:3" ht="15.75" x14ac:dyDescent="0.25">
      <c r="A19" s="563">
        <v>576</v>
      </c>
      <c r="B19" s="564" t="s">
        <v>609</v>
      </c>
      <c r="C19" s="493">
        <v>12500</v>
      </c>
    </row>
    <row r="20" spans="1:3" ht="15.75" x14ac:dyDescent="0.25">
      <c r="A20" s="563">
        <v>665</v>
      </c>
      <c r="B20" s="564" t="s">
        <v>605</v>
      </c>
      <c r="C20" s="493">
        <v>390</v>
      </c>
    </row>
    <row r="21" spans="1:3" ht="15.75" x14ac:dyDescent="0.25">
      <c r="A21" s="563">
        <v>670</v>
      </c>
      <c r="B21" s="564" t="s">
        <v>607</v>
      </c>
      <c r="C21" s="493">
        <v>8410</v>
      </c>
    </row>
    <row r="22" spans="1:3" ht="15.75" x14ac:dyDescent="0.25">
      <c r="A22" s="563">
        <v>671</v>
      </c>
      <c r="B22" s="564" t="s">
        <v>606</v>
      </c>
      <c r="C22" s="493">
        <v>6597</v>
      </c>
    </row>
    <row r="23" spans="1:3" ht="15.75" x14ac:dyDescent="0.25">
      <c r="A23" s="563">
        <v>735</v>
      </c>
      <c r="B23" s="564" t="s">
        <v>268</v>
      </c>
      <c r="C23" s="493">
        <v>2000</v>
      </c>
    </row>
    <row r="24" spans="1:3" ht="15.75" x14ac:dyDescent="0.25">
      <c r="A24" s="563">
        <v>771</v>
      </c>
      <c r="B24" s="564" t="s">
        <v>803</v>
      </c>
      <c r="C24" s="493">
        <v>150</v>
      </c>
    </row>
    <row r="25" spans="1:3" ht="15.75" x14ac:dyDescent="0.25">
      <c r="A25" s="563">
        <v>830</v>
      </c>
      <c r="B25" s="564" t="s">
        <v>257</v>
      </c>
      <c r="C25" s="493">
        <v>1100</v>
      </c>
    </row>
    <row r="26" spans="1:3" ht="15.75" x14ac:dyDescent="0.25">
      <c r="A26" s="563">
        <v>850</v>
      </c>
      <c r="B26" s="564" t="s">
        <v>610</v>
      </c>
      <c r="C26" s="493">
        <v>590</v>
      </c>
    </row>
    <row r="27" spans="1:3" ht="15.75" x14ac:dyDescent="0.25">
      <c r="A27" s="563">
        <v>871</v>
      </c>
      <c r="B27" s="564" t="s">
        <v>606</v>
      </c>
      <c r="C27" s="493">
        <v>4250</v>
      </c>
    </row>
    <row r="28" spans="1:3" ht="15.75" x14ac:dyDescent="0.25">
      <c r="A28" s="563">
        <v>935</v>
      </c>
      <c r="B28" s="564" t="s">
        <v>268</v>
      </c>
      <c r="C28" s="493">
        <v>138463</v>
      </c>
    </row>
    <row r="29" spans="1:3" ht="15.75" x14ac:dyDescent="0.25">
      <c r="A29" s="563">
        <v>946</v>
      </c>
      <c r="B29" s="564" t="s">
        <v>689</v>
      </c>
      <c r="C29" s="493">
        <v>262633.09999999998</v>
      </c>
    </row>
    <row r="30" spans="1:3" ht="15.75" x14ac:dyDescent="0.25">
      <c r="A30" s="563">
        <v>946</v>
      </c>
      <c r="B30" s="564" t="s">
        <v>612</v>
      </c>
      <c r="C30" s="493">
        <v>4765</v>
      </c>
    </row>
    <row r="31" spans="1:3" ht="15.75" x14ac:dyDescent="0.25">
      <c r="A31" s="563">
        <v>947</v>
      </c>
      <c r="B31" s="564" t="s">
        <v>613</v>
      </c>
      <c r="C31" s="493">
        <v>3300</v>
      </c>
    </row>
    <row r="32" spans="1:3" ht="15.75" x14ac:dyDescent="0.25">
      <c r="A32" s="814">
        <v>1020</v>
      </c>
      <c r="B32" s="815" t="s">
        <v>614</v>
      </c>
      <c r="C32" s="817">
        <v>30800</v>
      </c>
    </row>
    <row r="33" spans="1:3" ht="15.75" x14ac:dyDescent="0.25">
      <c r="A33" s="814">
        <v>1050</v>
      </c>
      <c r="B33" s="815" t="s">
        <v>610</v>
      </c>
      <c r="C33" s="816">
        <v>200</v>
      </c>
    </row>
    <row r="34" spans="1:3" ht="15.75" x14ac:dyDescent="0.25">
      <c r="A34" s="563">
        <v>1070</v>
      </c>
      <c r="B34" s="564" t="s">
        <v>608</v>
      </c>
      <c r="C34" s="817">
        <v>150</v>
      </c>
    </row>
    <row r="35" spans="1:3" ht="16.5" thickBot="1" x14ac:dyDescent="0.3">
      <c r="A35" s="1011">
        <v>1080</v>
      </c>
      <c r="B35" s="1012" t="s">
        <v>601</v>
      </c>
      <c r="C35" s="1013">
        <v>3110</v>
      </c>
    </row>
    <row r="36" spans="1:3" ht="24.95" customHeight="1" thickBot="1" x14ac:dyDescent="0.3">
      <c r="A36" s="565"/>
      <c r="B36" s="566" t="s">
        <v>208</v>
      </c>
      <c r="C36" s="501">
        <f>SUM(C3:C35)</f>
        <v>825428.1</v>
      </c>
    </row>
    <row r="37" spans="1:3" ht="20.100000000000001" customHeight="1" thickTop="1" thickBot="1" x14ac:dyDescent="0.3">
      <c r="A37" s="556"/>
      <c r="B37" s="557" t="s">
        <v>338</v>
      </c>
      <c r="C37" s="568"/>
    </row>
    <row r="38" spans="1:3" ht="15.75" x14ac:dyDescent="0.25">
      <c r="A38" s="552">
        <v>230</v>
      </c>
      <c r="B38" s="562" t="s">
        <v>257</v>
      </c>
      <c r="C38" s="508">
        <v>6365.4</v>
      </c>
    </row>
    <row r="39" spans="1:3" ht="15.75" x14ac:dyDescent="0.25">
      <c r="A39" s="552">
        <v>245</v>
      </c>
      <c r="B39" s="562" t="s">
        <v>602</v>
      </c>
      <c r="C39" s="508">
        <v>18537.2</v>
      </c>
    </row>
    <row r="40" spans="1:3" ht="15.75" x14ac:dyDescent="0.25">
      <c r="A40" s="552">
        <v>330</v>
      </c>
      <c r="B40" s="562" t="s">
        <v>690</v>
      </c>
      <c r="C40" s="508">
        <v>1000</v>
      </c>
    </row>
    <row r="41" spans="1:3" ht="15.75" x14ac:dyDescent="0.25">
      <c r="A41" s="552">
        <v>345</v>
      </c>
      <c r="B41" s="562" t="s">
        <v>602</v>
      </c>
      <c r="C41" s="508">
        <v>14634.4</v>
      </c>
    </row>
    <row r="42" spans="1:3" ht="15.75" x14ac:dyDescent="0.25">
      <c r="A42" s="553">
        <v>445</v>
      </c>
      <c r="B42" s="564" t="s">
        <v>710</v>
      </c>
      <c r="C42" s="508">
        <v>77724</v>
      </c>
    </row>
    <row r="43" spans="1:3" ht="15.75" x14ac:dyDescent="0.25">
      <c r="A43" s="553">
        <v>445</v>
      </c>
      <c r="B43" s="564" t="s">
        <v>711</v>
      </c>
      <c r="C43" s="508">
        <v>26320.9</v>
      </c>
    </row>
    <row r="44" spans="1:3" ht="15.75" x14ac:dyDescent="0.25">
      <c r="A44" s="553">
        <v>430</v>
      </c>
      <c r="B44" s="564" t="s">
        <v>709</v>
      </c>
      <c r="C44" s="508">
        <v>31149</v>
      </c>
    </row>
    <row r="45" spans="1:3" ht="15.75" x14ac:dyDescent="0.25">
      <c r="A45" s="553">
        <v>470</v>
      </c>
      <c r="B45" s="564" t="s">
        <v>708</v>
      </c>
      <c r="C45" s="508">
        <v>250</v>
      </c>
    </row>
    <row r="46" spans="1:3" ht="15.75" x14ac:dyDescent="0.25">
      <c r="A46" s="553">
        <v>545</v>
      </c>
      <c r="B46" s="564" t="s">
        <v>712</v>
      </c>
      <c r="C46" s="508">
        <v>500</v>
      </c>
    </row>
    <row r="47" spans="1:3" ht="15.75" x14ac:dyDescent="0.25">
      <c r="A47" s="553">
        <v>545</v>
      </c>
      <c r="B47" s="564" t="s">
        <v>713</v>
      </c>
      <c r="C47" s="508">
        <v>91516.4</v>
      </c>
    </row>
    <row r="48" spans="1:3" ht="15.75" x14ac:dyDescent="0.25">
      <c r="A48" s="553">
        <v>576</v>
      </c>
      <c r="B48" s="564" t="s">
        <v>636</v>
      </c>
      <c r="C48" s="508">
        <v>1500</v>
      </c>
    </row>
    <row r="49" spans="1:3" ht="15.75" x14ac:dyDescent="0.25">
      <c r="A49" s="553">
        <v>670</v>
      </c>
      <c r="B49" s="564" t="s">
        <v>607</v>
      </c>
      <c r="C49" s="508">
        <v>248.5</v>
      </c>
    </row>
    <row r="50" spans="1:3" ht="15.75" x14ac:dyDescent="0.25">
      <c r="A50" s="553">
        <v>745</v>
      </c>
      <c r="B50" s="564" t="s">
        <v>602</v>
      </c>
      <c r="C50" s="508">
        <v>3840.4</v>
      </c>
    </row>
    <row r="51" spans="1:3" ht="15.75" x14ac:dyDescent="0.25">
      <c r="A51" s="553">
        <v>845</v>
      </c>
      <c r="B51" s="564" t="s">
        <v>602</v>
      </c>
      <c r="C51" s="624">
        <v>45916.7</v>
      </c>
    </row>
    <row r="52" spans="1:3" ht="15.75" x14ac:dyDescent="0.25">
      <c r="A52" s="552">
        <v>880</v>
      </c>
      <c r="B52" s="562" t="s">
        <v>601</v>
      </c>
      <c r="C52" s="508">
        <v>5490</v>
      </c>
    </row>
    <row r="53" spans="1:3" ht="15.75" x14ac:dyDescent="0.25">
      <c r="A53" s="553">
        <v>935</v>
      </c>
      <c r="B53" s="564" t="s">
        <v>268</v>
      </c>
      <c r="C53" s="508">
        <v>18315</v>
      </c>
    </row>
    <row r="54" spans="1:3" ht="15.75" x14ac:dyDescent="0.25">
      <c r="A54" s="553">
        <v>945</v>
      </c>
      <c r="B54" s="564" t="s">
        <v>602</v>
      </c>
      <c r="C54" s="508">
        <v>4000</v>
      </c>
    </row>
    <row r="55" spans="1:3" ht="15.75" x14ac:dyDescent="0.25">
      <c r="A55" s="553">
        <v>1020</v>
      </c>
      <c r="B55" s="564" t="s">
        <v>614</v>
      </c>
      <c r="C55" s="804">
        <v>20300</v>
      </c>
    </row>
    <row r="56" spans="1:3" ht="24.95" customHeight="1" thickBot="1" x14ac:dyDescent="0.3">
      <c r="A56" s="554"/>
      <c r="B56" s="566" t="s">
        <v>575</v>
      </c>
      <c r="C56" s="625">
        <f>SUM(C38:C55)</f>
        <v>367607.9</v>
      </c>
    </row>
    <row r="57" spans="1:3" ht="13.5" thickTop="1" x14ac:dyDescent="0.2"/>
  </sheetData>
  <printOptions horizontalCentered="1"/>
  <pageMargins left="0.70866141732283472" right="0.70866141732283472" top="0.78740157480314965" bottom="0.39370078740157483" header="0.31496062992125984" footer="0.31496062992125984"/>
  <pageSetup paperSize="9" scale="80" orientation="portrait" r:id="rId1"/>
  <headerFooter>
    <oddHeader xml:space="preserve">&amp;CP ř í l o h a    č.2b) k návrhu usnesení Zastupitelstva městské části Praha 4 č. 8Z-3/2023 ze dne 20.12.2023
&amp;"Arial,tučné kurzíva"&amp;11Návrh výdajů rozpočtu  na rok 2024 podle ORJ v tis. Kč 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view="pageLayout" topLeftCell="B46" zoomScaleNormal="100" workbookViewId="0">
      <selection activeCell="A50" sqref="A50"/>
    </sheetView>
  </sheetViews>
  <sheetFormatPr defaultRowHeight="12.75" x14ac:dyDescent="0.2"/>
  <cols>
    <col min="1" max="1" width="26.5703125" customWidth="1"/>
    <col min="2" max="2" width="11.42578125" customWidth="1"/>
    <col min="3" max="3" width="12" customWidth="1"/>
    <col min="4" max="4" width="23.140625" customWidth="1"/>
  </cols>
  <sheetData>
    <row r="1" spans="1:4" ht="35.1" customHeight="1" thickTop="1" thickBot="1" x14ac:dyDescent="0.3">
      <c r="A1" s="962" t="s">
        <v>472</v>
      </c>
      <c r="B1" s="963" t="s">
        <v>703</v>
      </c>
      <c r="C1" s="963"/>
      <c r="D1" s="964" t="s">
        <v>704</v>
      </c>
    </row>
    <row r="2" spans="1:4" ht="20.100000000000001" customHeight="1" thickTop="1" x14ac:dyDescent="0.25">
      <c r="A2" s="690" t="s">
        <v>475</v>
      </c>
      <c r="B2" s="961">
        <v>3111</v>
      </c>
      <c r="C2" s="961">
        <v>5331</v>
      </c>
      <c r="D2" s="674">
        <v>2825</v>
      </c>
    </row>
    <row r="3" spans="1:4" ht="20.100000000000001" customHeight="1" x14ac:dyDescent="0.25">
      <c r="A3" s="691" t="s">
        <v>476</v>
      </c>
      <c r="B3" s="689">
        <v>3111</v>
      </c>
      <c r="C3" s="689">
        <v>5331</v>
      </c>
      <c r="D3" s="666">
        <v>1097</v>
      </c>
    </row>
    <row r="4" spans="1:4" ht="20.100000000000001" customHeight="1" x14ac:dyDescent="0.25">
      <c r="A4" s="692" t="s">
        <v>465</v>
      </c>
      <c r="B4" s="689">
        <v>3111</v>
      </c>
      <c r="C4" s="689">
        <v>5331</v>
      </c>
      <c r="D4" s="666">
        <v>1960</v>
      </c>
    </row>
    <row r="5" spans="1:4" ht="20.100000000000001" customHeight="1" x14ac:dyDescent="0.25">
      <c r="A5" s="691" t="s">
        <v>477</v>
      </c>
      <c r="B5" s="689">
        <v>3111</v>
      </c>
      <c r="C5" s="689">
        <v>5331</v>
      </c>
      <c r="D5" s="666">
        <v>1191</v>
      </c>
    </row>
    <row r="6" spans="1:4" ht="20.100000000000001" customHeight="1" x14ac:dyDescent="0.25">
      <c r="A6" s="691" t="s">
        <v>478</v>
      </c>
      <c r="B6" s="553">
        <v>3111</v>
      </c>
      <c r="C6" s="689">
        <v>5331</v>
      </c>
      <c r="D6" s="666">
        <v>1354</v>
      </c>
    </row>
    <row r="7" spans="1:4" ht="20.100000000000001" customHeight="1" x14ac:dyDescent="0.25">
      <c r="A7" s="692" t="s">
        <v>479</v>
      </c>
      <c r="B7" s="553">
        <v>3111</v>
      </c>
      <c r="C7" s="689">
        <v>5331</v>
      </c>
      <c r="D7" s="666">
        <v>1250</v>
      </c>
    </row>
    <row r="8" spans="1:4" ht="20.100000000000001" customHeight="1" x14ac:dyDescent="0.25">
      <c r="A8" s="691" t="s">
        <v>480</v>
      </c>
      <c r="B8" s="553">
        <v>3111</v>
      </c>
      <c r="C8" s="689">
        <v>5331</v>
      </c>
      <c r="D8" s="666">
        <v>1080</v>
      </c>
    </row>
    <row r="9" spans="1:4" ht="20.100000000000001" customHeight="1" x14ac:dyDescent="0.25">
      <c r="A9" s="691" t="s">
        <v>481</v>
      </c>
      <c r="B9" s="553">
        <v>3111</v>
      </c>
      <c r="C9" s="689">
        <v>5331</v>
      </c>
      <c r="D9" s="666">
        <v>1351</v>
      </c>
    </row>
    <row r="10" spans="1:4" ht="20.100000000000001" customHeight="1" x14ac:dyDescent="0.25">
      <c r="A10" s="691" t="s">
        <v>482</v>
      </c>
      <c r="B10" s="553">
        <v>3111</v>
      </c>
      <c r="C10" s="689">
        <v>5331</v>
      </c>
      <c r="D10" s="666">
        <v>1806</v>
      </c>
    </row>
    <row r="11" spans="1:4" ht="20.100000000000001" customHeight="1" x14ac:dyDescent="0.25">
      <c r="A11" s="691" t="s">
        <v>483</v>
      </c>
      <c r="B11" s="553">
        <v>3111</v>
      </c>
      <c r="C11" s="689">
        <v>5331</v>
      </c>
      <c r="D11" s="666">
        <v>1802</v>
      </c>
    </row>
    <row r="12" spans="1:4" ht="20.100000000000001" customHeight="1" x14ac:dyDescent="0.25">
      <c r="A12" s="691" t="s">
        <v>484</v>
      </c>
      <c r="B12" s="553">
        <v>3111</v>
      </c>
      <c r="C12" s="689">
        <v>5331</v>
      </c>
      <c r="D12" s="666">
        <v>2002</v>
      </c>
    </row>
    <row r="13" spans="1:4" ht="20.100000000000001" customHeight="1" x14ac:dyDescent="0.25">
      <c r="A13" s="691" t="s">
        <v>485</v>
      </c>
      <c r="B13" s="553">
        <v>3111</v>
      </c>
      <c r="C13" s="689">
        <v>5331</v>
      </c>
      <c r="D13" s="666">
        <v>1249</v>
      </c>
    </row>
    <row r="14" spans="1:4" ht="20.100000000000001" customHeight="1" x14ac:dyDescent="0.25">
      <c r="A14" s="691" t="s">
        <v>486</v>
      </c>
      <c r="B14" s="553">
        <v>3111</v>
      </c>
      <c r="C14" s="689">
        <v>5331</v>
      </c>
      <c r="D14" s="666">
        <v>3277</v>
      </c>
    </row>
    <row r="15" spans="1:4" ht="20.100000000000001" customHeight="1" x14ac:dyDescent="0.25">
      <c r="A15" s="691" t="s">
        <v>509</v>
      </c>
      <c r="B15" s="553">
        <v>3111</v>
      </c>
      <c r="C15" s="689">
        <v>5331</v>
      </c>
      <c r="D15" s="666">
        <v>1909</v>
      </c>
    </row>
    <row r="16" spans="1:4" ht="20.100000000000001" customHeight="1" x14ac:dyDescent="0.25">
      <c r="A16" s="691" t="s">
        <v>487</v>
      </c>
      <c r="B16" s="553">
        <v>3111</v>
      </c>
      <c r="C16" s="689">
        <v>5331</v>
      </c>
      <c r="D16" s="666">
        <v>1483</v>
      </c>
    </row>
    <row r="17" spans="1:4" ht="20.100000000000001" customHeight="1" x14ac:dyDescent="0.25">
      <c r="A17" s="691" t="s">
        <v>488</v>
      </c>
      <c r="B17" s="553">
        <v>3111</v>
      </c>
      <c r="C17" s="689">
        <v>5331</v>
      </c>
      <c r="D17" s="666">
        <v>3060</v>
      </c>
    </row>
    <row r="18" spans="1:4" ht="20.100000000000001" customHeight="1" x14ac:dyDescent="0.25">
      <c r="A18" s="691" t="s">
        <v>510</v>
      </c>
      <c r="B18" s="553">
        <v>3111</v>
      </c>
      <c r="C18" s="689">
        <v>5331</v>
      </c>
      <c r="D18" s="666">
        <v>2690</v>
      </c>
    </row>
    <row r="19" spans="1:4" ht="20.100000000000001" customHeight="1" x14ac:dyDescent="0.25">
      <c r="A19" s="693" t="s">
        <v>489</v>
      </c>
      <c r="B19" s="553">
        <v>3111</v>
      </c>
      <c r="C19" s="689">
        <v>5331</v>
      </c>
      <c r="D19" s="666">
        <v>2080</v>
      </c>
    </row>
    <row r="20" spans="1:4" ht="20.100000000000001" customHeight="1" thickBot="1" x14ac:dyDescent="0.3">
      <c r="A20" s="694" t="s">
        <v>490</v>
      </c>
      <c r="B20" s="715">
        <v>3111</v>
      </c>
      <c r="C20" s="716">
        <v>5331</v>
      </c>
      <c r="D20" s="667">
        <v>659</v>
      </c>
    </row>
    <row r="21" spans="1:4" ht="14.25" thickTop="1" thickBot="1" x14ac:dyDescent="0.25"/>
    <row r="22" spans="1:4" ht="35.1" customHeight="1" thickTop="1" thickBot="1" x14ac:dyDescent="0.3">
      <c r="A22" s="965" t="s">
        <v>491</v>
      </c>
      <c r="B22" s="966" t="s">
        <v>703</v>
      </c>
      <c r="C22" s="966"/>
      <c r="D22" s="967" t="s">
        <v>704</v>
      </c>
    </row>
    <row r="23" spans="1:4" ht="20.100000000000001" customHeight="1" thickTop="1" x14ac:dyDescent="0.25">
      <c r="A23" s="668" t="s">
        <v>492</v>
      </c>
      <c r="B23" s="669">
        <v>3113</v>
      </c>
      <c r="C23" s="669">
        <v>5331</v>
      </c>
      <c r="D23" s="670">
        <v>5103</v>
      </c>
    </row>
    <row r="24" spans="1:4" ht="20.100000000000001" customHeight="1" x14ac:dyDescent="0.25">
      <c r="A24" s="671" t="s">
        <v>493</v>
      </c>
      <c r="B24" s="672">
        <v>3113</v>
      </c>
      <c r="C24" s="669">
        <v>5331</v>
      </c>
      <c r="D24" s="673">
        <v>5596</v>
      </c>
    </row>
    <row r="25" spans="1:4" ht="20.100000000000001" customHeight="1" x14ac:dyDescent="0.25">
      <c r="A25" s="671" t="s">
        <v>494</v>
      </c>
      <c r="B25" s="672">
        <v>3113</v>
      </c>
      <c r="C25" s="669">
        <v>5331</v>
      </c>
      <c r="D25" s="673">
        <v>5215</v>
      </c>
    </row>
    <row r="26" spans="1:4" ht="20.100000000000001" customHeight="1" x14ac:dyDescent="0.25">
      <c r="A26" s="671" t="s">
        <v>464</v>
      </c>
      <c r="B26" s="672">
        <v>3113</v>
      </c>
      <c r="C26" s="669">
        <v>5331</v>
      </c>
      <c r="D26" s="673">
        <v>5184</v>
      </c>
    </row>
    <row r="27" spans="1:4" ht="20.100000000000001" customHeight="1" x14ac:dyDescent="0.25">
      <c r="A27" s="671" t="s">
        <v>465</v>
      </c>
      <c r="B27" s="672">
        <v>3113</v>
      </c>
      <c r="C27" s="669">
        <v>5331</v>
      </c>
      <c r="D27" s="673">
        <v>6636</v>
      </c>
    </row>
    <row r="28" spans="1:4" ht="20.100000000000001" customHeight="1" x14ac:dyDescent="0.25">
      <c r="A28" s="671" t="s">
        <v>477</v>
      </c>
      <c r="B28" s="672">
        <v>3113</v>
      </c>
      <c r="C28" s="669">
        <v>5331</v>
      </c>
      <c r="D28" s="673">
        <v>4061</v>
      </c>
    </row>
    <row r="29" spans="1:4" ht="20.100000000000001" customHeight="1" x14ac:dyDescent="0.25">
      <c r="A29" s="671" t="s">
        <v>495</v>
      </c>
      <c r="B29" s="672">
        <v>3113</v>
      </c>
      <c r="C29" s="669">
        <v>5331</v>
      </c>
      <c r="D29" s="673">
        <v>4590</v>
      </c>
    </row>
    <row r="30" spans="1:4" ht="20.100000000000001" customHeight="1" x14ac:dyDescent="0.25">
      <c r="A30" s="671" t="s">
        <v>496</v>
      </c>
      <c r="B30" s="672">
        <v>3113</v>
      </c>
      <c r="C30" s="669">
        <v>5331</v>
      </c>
      <c r="D30" s="673">
        <v>5355</v>
      </c>
    </row>
    <row r="31" spans="1:4" ht="20.100000000000001" customHeight="1" x14ac:dyDescent="0.25">
      <c r="A31" s="671" t="s">
        <v>538</v>
      </c>
      <c r="B31" s="672">
        <v>3113</v>
      </c>
      <c r="C31" s="669">
        <v>5331</v>
      </c>
      <c r="D31" s="673">
        <v>1275</v>
      </c>
    </row>
    <row r="32" spans="1:4" ht="20.100000000000001" customHeight="1" x14ac:dyDescent="0.25">
      <c r="A32" s="671" t="s">
        <v>497</v>
      </c>
      <c r="B32" s="672">
        <v>3113</v>
      </c>
      <c r="C32" s="669">
        <v>5331</v>
      </c>
      <c r="D32" s="673">
        <v>3842</v>
      </c>
    </row>
    <row r="33" spans="1:4" ht="20.100000000000001" customHeight="1" x14ac:dyDescent="0.25">
      <c r="A33" s="671" t="s">
        <v>498</v>
      </c>
      <c r="B33" s="672">
        <v>3113</v>
      </c>
      <c r="C33" s="669">
        <v>5331</v>
      </c>
      <c r="D33" s="673">
        <v>3940</v>
      </c>
    </row>
    <row r="34" spans="1:4" ht="20.100000000000001" customHeight="1" x14ac:dyDescent="0.25">
      <c r="A34" s="671" t="s">
        <v>537</v>
      </c>
      <c r="B34" s="672">
        <v>3113</v>
      </c>
      <c r="C34" s="669">
        <v>5331</v>
      </c>
      <c r="D34" s="673">
        <v>820</v>
      </c>
    </row>
    <row r="35" spans="1:4" ht="20.100000000000001" customHeight="1" x14ac:dyDescent="0.25">
      <c r="A35" s="671" t="s">
        <v>481</v>
      </c>
      <c r="B35" s="672">
        <v>3113</v>
      </c>
      <c r="C35" s="669">
        <v>5331</v>
      </c>
      <c r="D35" s="673">
        <v>5065</v>
      </c>
    </row>
    <row r="36" spans="1:4" ht="20.100000000000001" customHeight="1" x14ac:dyDescent="0.25">
      <c r="A36" s="671" t="s">
        <v>499</v>
      </c>
      <c r="B36" s="672">
        <v>3113</v>
      </c>
      <c r="C36" s="669">
        <v>5331</v>
      </c>
      <c r="D36" s="673">
        <v>5872</v>
      </c>
    </row>
    <row r="37" spans="1:4" ht="20.100000000000001" customHeight="1" x14ac:dyDescent="0.25">
      <c r="A37" s="671" t="s">
        <v>500</v>
      </c>
      <c r="B37" s="672">
        <v>3113</v>
      </c>
      <c r="C37" s="672">
        <v>5331</v>
      </c>
      <c r="D37" s="673">
        <v>2557</v>
      </c>
    </row>
    <row r="38" spans="1:4" ht="20.100000000000001" customHeight="1" x14ac:dyDescent="0.25">
      <c r="A38" s="668" t="s">
        <v>501</v>
      </c>
      <c r="B38" s="669">
        <v>3113</v>
      </c>
      <c r="C38" s="669">
        <v>5331</v>
      </c>
      <c r="D38" s="670">
        <v>4008</v>
      </c>
    </row>
    <row r="39" spans="1:4" ht="20.100000000000001" customHeight="1" x14ac:dyDescent="0.25">
      <c r="A39" s="668" t="s">
        <v>502</v>
      </c>
      <c r="B39" s="669">
        <v>3113</v>
      </c>
      <c r="C39" s="669">
        <v>5331</v>
      </c>
      <c r="D39" s="670">
        <v>5564</v>
      </c>
    </row>
    <row r="40" spans="1:4" ht="20.100000000000001" customHeight="1" x14ac:dyDescent="0.25">
      <c r="A40" s="668" t="s">
        <v>539</v>
      </c>
      <c r="B40" s="669">
        <v>3113</v>
      </c>
      <c r="C40" s="669">
        <v>5331</v>
      </c>
      <c r="D40" s="670">
        <v>1006</v>
      </c>
    </row>
    <row r="41" spans="1:4" ht="20.100000000000001" customHeight="1" x14ac:dyDescent="0.25">
      <c r="A41" s="671" t="s">
        <v>503</v>
      </c>
      <c r="B41" s="672">
        <v>3113</v>
      </c>
      <c r="C41" s="672">
        <v>5331</v>
      </c>
      <c r="D41" s="673">
        <v>4427</v>
      </c>
    </row>
    <row r="42" spans="1:4" ht="20.100000000000001" customHeight="1" x14ac:dyDescent="0.25">
      <c r="A42" s="671" t="s">
        <v>504</v>
      </c>
      <c r="B42" s="672">
        <v>3113</v>
      </c>
      <c r="C42" s="672">
        <v>5331</v>
      </c>
      <c r="D42" s="673">
        <v>4210</v>
      </c>
    </row>
    <row r="43" spans="1:4" ht="20.100000000000001" customHeight="1" x14ac:dyDescent="0.25">
      <c r="A43" s="671" t="s">
        <v>505</v>
      </c>
      <c r="B43" s="672">
        <v>3113</v>
      </c>
      <c r="C43" s="672">
        <v>5331</v>
      </c>
      <c r="D43" s="673">
        <v>3753</v>
      </c>
    </row>
    <row r="44" spans="1:4" ht="20.100000000000001" customHeight="1" x14ac:dyDescent="0.25">
      <c r="A44" s="671" t="s">
        <v>540</v>
      </c>
      <c r="B44" s="672">
        <v>3113</v>
      </c>
      <c r="C44" s="672">
        <v>5331</v>
      </c>
      <c r="D44" s="673">
        <v>405</v>
      </c>
    </row>
    <row r="45" spans="1:4" ht="20.100000000000001" customHeight="1" x14ac:dyDescent="0.25">
      <c r="A45" s="671" t="s">
        <v>506</v>
      </c>
      <c r="B45" s="672">
        <v>3113</v>
      </c>
      <c r="C45" s="672">
        <v>5331</v>
      </c>
      <c r="D45" s="673">
        <v>5398</v>
      </c>
    </row>
    <row r="46" spans="1:4" ht="20.100000000000001" customHeight="1" x14ac:dyDescent="0.25">
      <c r="A46" s="671" t="s">
        <v>507</v>
      </c>
      <c r="B46" s="672">
        <v>3113</v>
      </c>
      <c r="C46" s="672">
        <v>5331</v>
      </c>
      <c r="D46" s="673">
        <v>4671</v>
      </c>
    </row>
    <row r="47" spans="1:4" ht="20.100000000000001" customHeight="1" thickBot="1" x14ac:dyDescent="0.3">
      <c r="A47" s="724" t="s">
        <v>508</v>
      </c>
      <c r="B47" s="725">
        <v>3113</v>
      </c>
      <c r="C47" s="725">
        <v>5331</v>
      </c>
      <c r="D47" s="726">
        <v>6972</v>
      </c>
    </row>
    <row r="48" spans="1:4" ht="14.25" thickTop="1" thickBot="1" x14ac:dyDescent="0.25"/>
    <row r="49" spans="1:4" ht="35.1" customHeight="1" thickTop="1" thickBot="1" x14ac:dyDescent="0.3">
      <c r="A49" s="682" t="s">
        <v>513</v>
      </c>
      <c r="B49" s="679" t="s">
        <v>703</v>
      </c>
      <c r="C49" s="717"/>
      <c r="D49" s="789" t="s">
        <v>704</v>
      </c>
    </row>
    <row r="50" spans="1:4" ht="34.5" customHeight="1" thickTop="1" thickBot="1" x14ac:dyDescent="0.3">
      <c r="A50" s="683" t="s">
        <v>511</v>
      </c>
      <c r="B50" s="684">
        <v>3539</v>
      </c>
      <c r="C50" s="719">
        <v>5331</v>
      </c>
      <c r="D50" s="955">
        <v>12500</v>
      </c>
    </row>
    <row r="51" spans="1:4" ht="17.25" thickTop="1" thickBot="1" x14ac:dyDescent="0.3">
      <c r="A51" s="687"/>
      <c r="B51" s="688"/>
      <c r="C51" s="720"/>
      <c r="D51" s="956"/>
    </row>
    <row r="52" spans="1:4" ht="32.25" thickTop="1" x14ac:dyDescent="0.25">
      <c r="A52" s="676" t="s">
        <v>512</v>
      </c>
      <c r="B52" s="685">
        <v>4319</v>
      </c>
      <c r="C52" s="721">
        <v>5331</v>
      </c>
      <c r="D52" s="957">
        <v>718</v>
      </c>
    </row>
    <row r="53" spans="1:4" ht="20.100000000000001" customHeight="1" x14ac:dyDescent="0.25">
      <c r="A53" s="676"/>
      <c r="B53" s="762">
        <v>4351</v>
      </c>
      <c r="C53" s="763">
        <v>5331</v>
      </c>
      <c r="D53" s="958">
        <v>28400</v>
      </c>
    </row>
    <row r="54" spans="1:4" ht="20.100000000000001" customHeight="1" x14ac:dyDescent="0.25">
      <c r="A54" s="675"/>
      <c r="B54" s="686">
        <v>4356</v>
      </c>
      <c r="C54" s="722">
        <v>5331</v>
      </c>
      <c r="D54" s="959">
        <v>413</v>
      </c>
    </row>
    <row r="55" spans="1:4" ht="20.100000000000001" customHeight="1" x14ac:dyDescent="0.25">
      <c r="A55" s="675"/>
      <c r="B55" s="686">
        <v>4359</v>
      </c>
      <c r="C55" s="722">
        <v>5331</v>
      </c>
      <c r="D55" s="959">
        <v>9765</v>
      </c>
    </row>
    <row r="56" spans="1:4" ht="20.100000000000001" customHeight="1" thickBot="1" x14ac:dyDescent="0.3">
      <c r="A56" s="677"/>
      <c r="B56" s="678">
        <v>4379</v>
      </c>
      <c r="C56" s="723">
        <v>5331</v>
      </c>
      <c r="D56" s="960">
        <v>2414</v>
      </c>
    </row>
    <row r="57" spans="1:4" ht="13.5" thickTop="1" x14ac:dyDescent="0.2"/>
    <row r="58" spans="1:4" ht="13.5" thickBot="1" x14ac:dyDescent="0.25"/>
    <row r="59" spans="1:4" ht="32.25" thickTop="1" x14ac:dyDescent="0.25">
      <c r="A59" s="682" t="s">
        <v>513</v>
      </c>
      <c r="B59" s="679" t="s">
        <v>473</v>
      </c>
      <c r="C59" s="717"/>
      <c r="D59" s="789" t="s">
        <v>637</v>
      </c>
    </row>
    <row r="60" spans="1:4" ht="16.5" thickBot="1" x14ac:dyDescent="0.3">
      <c r="A60" s="680"/>
      <c r="B60" s="681" t="s">
        <v>474</v>
      </c>
      <c r="C60" s="718"/>
      <c r="D60" s="788" t="s">
        <v>702</v>
      </c>
    </row>
    <row r="61" spans="1:4" ht="33" thickTop="1" thickBot="1" x14ac:dyDescent="0.3">
      <c r="A61" s="683" t="s">
        <v>511</v>
      </c>
      <c r="B61" s="684">
        <v>3539</v>
      </c>
      <c r="C61" s="719">
        <v>6351</v>
      </c>
      <c r="D61" s="695">
        <v>1500</v>
      </c>
    </row>
    <row r="62" spans="1:4" ht="13.5" thickTop="1" x14ac:dyDescent="0.2"/>
  </sheetData>
  <printOptions horizontalCentered="1"/>
  <pageMargins left="0.70866141732283472" right="0.70866141732283472" top="0.78740157480314965" bottom="0.78740157480314965" header="0.31496062992125984" footer="0.31496062992125984"/>
  <pageSetup paperSize="9" scale="75" orientation="portrait" r:id="rId1"/>
  <headerFooter>
    <oddHeader xml:space="preserve">&amp;CP ř í l o h a    č.2b) k návrhu usnesení Zastupitelstva městské části Praha 4 č. 8Z-3/2023 ze dne 20.12.2023
&amp;"Arial,tučné kurzíva"&amp;12Přís&amp;11pěvky na rok 2024 organizacím, jejichž zřizovatelem je městská část Praha 4 v tis. Kč - návrh </oddHeader>
  </headerFooter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4"/>
  <sheetViews>
    <sheetView view="pageLayout" zoomScaleNormal="100" workbookViewId="0">
      <selection activeCell="A50" sqref="A50"/>
    </sheetView>
  </sheetViews>
  <sheetFormatPr defaultRowHeight="15" x14ac:dyDescent="0.2"/>
  <cols>
    <col min="1" max="1" width="74.42578125" style="491" customWidth="1"/>
    <col min="2" max="2" width="16.140625" style="498" customWidth="1"/>
    <col min="3" max="16384" width="9.140625" style="491"/>
  </cols>
  <sheetData>
    <row r="1" spans="1:2" ht="15.75" x14ac:dyDescent="0.25">
      <c r="A1" s="525" t="s">
        <v>432</v>
      </c>
    </row>
    <row r="2" spans="1:2" ht="15.75" thickBot="1" x14ac:dyDescent="0.25"/>
    <row r="3" spans="1:2" s="477" customFormat="1" ht="17.25" thickTop="1" thickBot="1" x14ac:dyDescent="0.3">
      <c r="A3" s="592" t="s">
        <v>337</v>
      </c>
      <c r="B3" s="489" t="s">
        <v>705</v>
      </c>
    </row>
    <row r="4" spans="1:2" s="490" customFormat="1" ht="17.25" thickTop="1" thickBot="1" x14ac:dyDescent="0.3">
      <c r="A4" s="523" t="s">
        <v>354</v>
      </c>
      <c r="B4" s="593"/>
    </row>
    <row r="5" spans="1:2" ht="20.100000000000001" customHeight="1" x14ac:dyDescent="0.25">
      <c r="A5" s="492" t="s">
        <v>355</v>
      </c>
      <c r="B5" s="508">
        <v>150</v>
      </c>
    </row>
    <row r="6" spans="1:2" ht="20.100000000000001" customHeight="1" x14ac:dyDescent="0.25">
      <c r="A6" s="499" t="s">
        <v>597</v>
      </c>
      <c r="B6" s="624">
        <v>2000</v>
      </c>
    </row>
    <row r="7" spans="1:2" ht="20.100000000000001" customHeight="1" thickBot="1" x14ac:dyDescent="0.3">
      <c r="A7" s="500" t="s">
        <v>269</v>
      </c>
      <c r="B7" s="625">
        <f>SUM(B5:B6)</f>
        <v>2150</v>
      </c>
    </row>
    <row r="8" spans="1:2" ht="24.95" customHeight="1" thickTop="1" thickBot="1" x14ac:dyDescent="0.3">
      <c r="A8" s="494" t="s">
        <v>356</v>
      </c>
      <c r="B8" s="626">
        <f>SUM(B7)</f>
        <v>2150</v>
      </c>
    </row>
    <row r="9" spans="1:2" ht="16.5" thickTop="1" x14ac:dyDescent="0.25">
      <c r="A9" s="496"/>
      <c r="B9" s="497"/>
    </row>
    <row r="10" spans="1:2" ht="15.75" x14ac:dyDescent="0.25">
      <c r="A10" s="526" t="s">
        <v>435</v>
      </c>
      <c r="B10" s="497"/>
    </row>
    <row r="11" spans="1:2" ht="15.75" thickBot="1" x14ac:dyDescent="0.25"/>
    <row r="12" spans="1:2" ht="17.25" thickTop="1" thickBot="1" x14ac:dyDescent="0.3">
      <c r="A12" s="592" t="s">
        <v>337</v>
      </c>
      <c r="B12" s="489" t="s">
        <v>702</v>
      </c>
    </row>
    <row r="13" spans="1:2" ht="20.100000000000001" customHeight="1" thickTop="1" thickBot="1" x14ac:dyDescent="0.3">
      <c r="A13" s="523" t="s">
        <v>354</v>
      </c>
      <c r="B13" s="593"/>
    </row>
    <row r="14" spans="1:2" ht="20.100000000000001" customHeight="1" x14ac:dyDescent="0.25">
      <c r="A14" s="492" t="s">
        <v>357</v>
      </c>
      <c r="B14" s="804">
        <v>27595</v>
      </c>
    </row>
    <row r="15" spans="1:2" ht="20.100000000000001" customHeight="1" x14ac:dyDescent="0.25">
      <c r="A15" s="499" t="s">
        <v>358</v>
      </c>
      <c r="B15" s="624">
        <v>70</v>
      </c>
    </row>
    <row r="16" spans="1:2" ht="20.100000000000001" customHeight="1" thickBot="1" x14ac:dyDescent="0.3">
      <c r="A16" s="500" t="s">
        <v>269</v>
      </c>
      <c r="B16" s="805">
        <f>SUM(B14:B15)</f>
        <v>27665</v>
      </c>
    </row>
    <row r="17" spans="1:2" ht="20.100000000000001" customHeight="1" thickTop="1" thickBot="1" x14ac:dyDescent="0.3">
      <c r="A17" s="523" t="s">
        <v>338</v>
      </c>
      <c r="B17" s="627"/>
    </row>
    <row r="18" spans="1:2" ht="20.100000000000001" customHeight="1" x14ac:dyDescent="0.25">
      <c r="A18" s="492" t="s">
        <v>357</v>
      </c>
      <c r="B18" s="508">
        <v>14184.4</v>
      </c>
    </row>
    <row r="19" spans="1:2" ht="20.100000000000001" customHeight="1" x14ac:dyDescent="0.25">
      <c r="A19" s="492" t="s">
        <v>358</v>
      </c>
      <c r="B19" s="508">
        <v>1450</v>
      </c>
    </row>
    <row r="20" spans="1:2" ht="20.100000000000001" customHeight="1" thickBot="1" x14ac:dyDescent="0.3">
      <c r="A20" s="502" t="s">
        <v>269</v>
      </c>
      <c r="B20" s="628">
        <f>SUM(B18:B19)</f>
        <v>15634.4</v>
      </c>
    </row>
    <row r="21" spans="1:2" ht="24.95" customHeight="1" thickTop="1" thickBot="1" x14ac:dyDescent="0.3">
      <c r="A21" s="495" t="s">
        <v>278</v>
      </c>
      <c r="B21" s="625">
        <f>SUM(B16,B20)</f>
        <v>43299.4</v>
      </c>
    </row>
    <row r="22" spans="1:2" ht="16.5" thickTop="1" x14ac:dyDescent="0.25">
      <c r="A22" s="496"/>
      <c r="B22" s="503"/>
    </row>
    <row r="23" spans="1:2" ht="15.75" x14ac:dyDescent="0.25">
      <c r="A23" s="594" t="s">
        <v>436</v>
      </c>
      <c r="B23" s="503"/>
    </row>
    <row r="24" spans="1:2" ht="15.75" thickBot="1" x14ac:dyDescent="0.25"/>
    <row r="25" spans="1:2" ht="17.25" thickTop="1" thickBot="1" x14ac:dyDescent="0.3">
      <c r="A25" s="592" t="s">
        <v>337</v>
      </c>
      <c r="B25" s="489" t="s">
        <v>702</v>
      </c>
    </row>
    <row r="26" spans="1:2" ht="20.100000000000001" customHeight="1" thickTop="1" thickBot="1" x14ac:dyDescent="0.3">
      <c r="A26" s="523" t="s">
        <v>354</v>
      </c>
      <c r="B26" s="593"/>
    </row>
    <row r="27" spans="1:2" ht="20.100000000000001" customHeight="1" x14ac:dyDescent="0.25">
      <c r="A27" s="492" t="s">
        <v>433</v>
      </c>
      <c r="B27" s="508">
        <v>10</v>
      </c>
    </row>
    <row r="28" spans="1:2" ht="20.100000000000001" customHeight="1" x14ac:dyDescent="0.25">
      <c r="A28" s="504" t="s">
        <v>359</v>
      </c>
      <c r="B28" s="624">
        <v>1080</v>
      </c>
    </row>
    <row r="29" spans="1:2" ht="20.100000000000001" customHeight="1" thickBot="1" x14ac:dyDescent="0.3">
      <c r="A29" s="500" t="s">
        <v>269</v>
      </c>
      <c r="B29" s="625">
        <f>SUM(B27:B28)</f>
        <v>1090</v>
      </c>
    </row>
    <row r="30" spans="1:2" ht="24.95" customHeight="1" thickTop="1" thickBot="1" x14ac:dyDescent="0.3">
      <c r="A30" s="495" t="s">
        <v>360</v>
      </c>
      <c r="B30" s="625">
        <f>SUM(B29)</f>
        <v>1090</v>
      </c>
    </row>
    <row r="31" spans="1:2" ht="16.5" thickTop="1" x14ac:dyDescent="0.25">
      <c r="A31" s="496"/>
      <c r="B31" s="503"/>
    </row>
    <row r="32" spans="1:2" ht="15.75" x14ac:dyDescent="0.25">
      <c r="A32" s="526" t="s">
        <v>588</v>
      </c>
      <c r="B32" s="503"/>
    </row>
    <row r="33" spans="1:2" ht="15.75" thickBot="1" x14ac:dyDescent="0.25"/>
    <row r="34" spans="1:2" ht="17.25" thickTop="1" thickBot="1" x14ac:dyDescent="0.3">
      <c r="A34" s="592" t="s">
        <v>337</v>
      </c>
      <c r="B34" s="489" t="s">
        <v>706</v>
      </c>
    </row>
    <row r="35" spans="1:2" ht="20.100000000000001" customHeight="1" thickTop="1" thickBot="1" x14ac:dyDescent="0.3">
      <c r="A35" s="523" t="s">
        <v>354</v>
      </c>
      <c r="B35" s="593"/>
    </row>
    <row r="36" spans="1:2" ht="20.100000000000001" customHeight="1" x14ac:dyDescent="0.25">
      <c r="A36" s="492" t="s">
        <v>361</v>
      </c>
      <c r="B36" s="508">
        <v>34225</v>
      </c>
    </row>
    <row r="37" spans="1:2" ht="20.100000000000001" customHeight="1" x14ac:dyDescent="0.25">
      <c r="A37" s="499" t="s">
        <v>362</v>
      </c>
      <c r="B37" s="624">
        <v>111525</v>
      </c>
    </row>
    <row r="38" spans="1:2" ht="20.100000000000001" customHeight="1" thickBot="1" x14ac:dyDescent="0.3">
      <c r="A38" s="500" t="s">
        <v>269</v>
      </c>
      <c r="B38" s="625">
        <f>SUM(B36:B37)</f>
        <v>145750</v>
      </c>
    </row>
    <row r="39" spans="1:2" ht="20.100000000000001" customHeight="1" thickTop="1" thickBot="1" x14ac:dyDescent="0.3">
      <c r="A39" s="523" t="s">
        <v>338</v>
      </c>
      <c r="B39" s="627"/>
    </row>
    <row r="40" spans="1:2" ht="20.100000000000001" customHeight="1" x14ac:dyDescent="0.25">
      <c r="A40" s="492" t="s">
        <v>361</v>
      </c>
      <c r="B40" s="508">
        <v>13557</v>
      </c>
    </row>
    <row r="41" spans="1:2" ht="20.100000000000001" customHeight="1" x14ac:dyDescent="0.25">
      <c r="A41" s="499" t="s">
        <v>362</v>
      </c>
      <c r="B41" s="508">
        <v>64167</v>
      </c>
    </row>
    <row r="42" spans="1:2" ht="20.100000000000001" customHeight="1" thickBot="1" x14ac:dyDescent="0.3">
      <c r="A42" s="502" t="s">
        <v>269</v>
      </c>
      <c r="B42" s="628">
        <f>SUM(B40:B41)</f>
        <v>77724</v>
      </c>
    </row>
    <row r="43" spans="1:2" ht="24.95" customHeight="1" thickTop="1" thickBot="1" x14ac:dyDescent="0.3">
      <c r="A43" s="505" t="s">
        <v>590</v>
      </c>
      <c r="B43" s="629">
        <f>SUM(B38,B42)</f>
        <v>223474</v>
      </c>
    </row>
    <row r="44" spans="1:2" ht="16.5" thickTop="1" x14ac:dyDescent="0.25">
      <c r="A44" s="506"/>
      <c r="B44" s="507"/>
    </row>
    <row r="45" spans="1:2" ht="15.75" x14ac:dyDescent="0.25">
      <c r="A45" s="527" t="s">
        <v>589</v>
      </c>
      <c r="B45" s="507"/>
    </row>
    <row r="46" spans="1:2" ht="15.75" thickBot="1" x14ac:dyDescent="0.25"/>
    <row r="47" spans="1:2" ht="17.25" thickTop="1" thickBot="1" x14ac:dyDescent="0.3">
      <c r="A47" s="592" t="s">
        <v>337</v>
      </c>
      <c r="B47" s="489" t="s">
        <v>702</v>
      </c>
    </row>
    <row r="48" spans="1:2" ht="20.100000000000001" customHeight="1" thickTop="1" thickBot="1" x14ac:dyDescent="0.3">
      <c r="A48" s="523" t="s">
        <v>354</v>
      </c>
      <c r="B48" s="593"/>
    </row>
    <row r="49" spans="1:2" ht="20.100000000000001" customHeight="1" x14ac:dyDescent="0.25">
      <c r="A49" s="635" t="s">
        <v>458</v>
      </c>
      <c r="B49" s="634">
        <v>410</v>
      </c>
    </row>
    <row r="50" spans="1:2" ht="20.100000000000001" customHeight="1" x14ac:dyDescent="0.25">
      <c r="A50" s="492" t="s">
        <v>363</v>
      </c>
      <c r="B50" s="804">
        <v>7885</v>
      </c>
    </row>
    <row r="51" spans="1:2" ht="20.100000000000001" customHeight="1" thickBot="1" x14ac:dyDescent="0.3">
      <c r="A51" s="500" t="s">
        <v>269</v>
      </c>
      <c r="B51" s="625">
        <f>SUM(B49:B50)</f>
        <v>8295</v>
      </c>
    </row>
    <row r="52" spans="1:2" ht="24.95" customHeight="1" thickTop="1" thickBot="1" x14ac:dyDescent="0.3">
      <c r="A52" s="505" t="s">
        <v>591</v>
      </c>
      <c r="B52" s="806">
        <f>SUM(B51)</f>
        <v>8295</v>
      </c>
    </row>
    <row r="53" spans="1:2" ht="16.5" thickTop="1" x14ac:dyDescent="0.25">
      <c r="A53" s="509"/>
      <c r="B53" s="510"/>
    </row>
    <row r="54" spans="1:2" ht="15.75" x14ac:dyDescent="0.25">
      <c r="A54" s="527" t="s">
        <v>437</v>
      </c>
      <c r="B54" s="507"/>
    </row>
    <row r="55" spans="1:2" ht="16.5" thickBot="1" x14ac:dyDescent="0.3">
      <c r="A55" s="511"/>
      <c r="B55" s="512"/>
    </row>
    <row r="56" spans="1:2" ht="17.25" thickTop="1" thickBot="1" x14ac:dyDescent="0.3">
      <c r="A56" s="592" t="s">
        <v>337</v>
      </c>
      <c r="B56" s="489" t="s">
        <v>702</v>
      </c>
    </row>
    <row r="57" spans="1:2" ht="20.100000000000001" customHeight="1" thickTop="1" thickBot="1" x14ac:dyDescent="0.3">
      <c r="A57" s="523" t="s">
        <v>354</v>
      </c>
      <c r="B57" s="593"/>
    </row>
    <row r="58" spans="1:2" ht="20.100000000000001" customHeight="1" x14ac:dyDescent="0.25">
      <c r="A58" s="492" t="s">
        <v>364</v>
      </c>
      <c r="B58" s="663">
        <v>7019</v>
      </c>
    </row>
    <row r="59" spans="1:2" ht="20.100000000000001" customHeight="1" x14ac:dyDescent="0.25">
      <c r="A59" s="504" t="s">
        <v>365</v>
      </c>
      <c r="B59" s="665">
        <v>1350</v>
      </c>
    </row>
    <row r="60" spans="1:2" ht="20.100000000000001" customHeight="1" x14ac:dyDescent="0.25">
      <c r="A60" s="513" t="s">
        <v>434</v>
      </c>
      <c r="B60" s="508">
        <v>300</v>
      </c>
    </row>
    <row r="61" spans="1:2" ht="20.100000000000001" customHeight="1" x14ac:dyDescent="0.25">
      <c r="A61" s="513" t="s">
        <v>804</v>
      </c>
      <c r="B61" s="508">
        <v>368</v>
      </c>
    </row>
    <row r="62" spans="1:2" ht="20.100000000000001" customHeight="1" x14ac:dyDescent="0.25">
      <c r="A62" s="513" t="s">
        <v>366</v>
      </c>
      <c r="B62" s="508">
        <v>5000</v>
      </c>
    </row>
    <row r="63" spans="1:2" ht="20.100000000000001" customHeight="1" x14ac:dyDescent="0.25">
      <c r="A63" s="504" t="s">
        <v>367</v>
      </c>
      <c r="B63" s="624">
        <v>1210</v>
      </c>
    </row>
    <row r="64" spans="1:2" ht="20.100000000000001" customHeight="1" thickBot="1" x14ac:dyDescent="0.3">
      <c r="A64" s="500" t="s">
        <v>269</v>
      </c>
      <c r="B64" s="625">
        <f>SUM(B58:B63)</f>
        <v>15247</v>
      </c>
    </row>
    <row r="65" spans="1:2" ht="20.100000000000001" customHeight="1" thickTop="1" thickBot="1" x14ac:dyDescent="0.3">
      <c r="A65" s="523" t="s">
        <v>338</v>
      </c>
      <c r="B65" s="644"/>
    </row>
    <row r="66" spans="1:2" ht="20.100000000000001" customHeight="1" x14ac:dyDescent="0.25">
      <c r="A66" s="801" t="s">
        <v>365</v>
      </c>
      <c r="B66" s="970">
        <v>248.5</v>
      </c>
    </row>
    <row r="67" spans="1:2" ht="20.100000000000001" customHeight="1" thickBot="1" x14ac:dyDescent="0.3">
      <c r="A67" s="500" t="s">
        <v>269</v>
      </c>
      <c r="B67" s="625">
        <f>SUM(B66)</f>
        <v>248.5</v>
      </c>
    </row>
    <row r="68" spans="1:2" ht="24.95" customHeight="1" thickTop="1" thickBot="1" x14ac:dyDescent="0.3">
      <c r="A68" s="514" t="s">
        <v>368</v>
      </c>
      <c r="B68" s="629">
        <f>SUM(B64,B67)</f>
        <v>15495.5</v>
      </c>
    </row>
    <row r="69" spans="1:2" ht="16.5" thickTop="1" x14ac:dyDescent="0.25">
      <c r="A69" s="515"/>
      <c r="B69" s="516"/>
    </row>
    <row r="70" spans="1:2" ht="15.75" x14ac:dyDescent="0.25">
      <c r="A70" s="528" t="s">
        <v>592</v>
      </c>
      <c r="B70" s="516"/>
    </row>
    <row r="71" spans="1:2" ht="15.75" thickBot="1" x14ac:dyDescent="0.25"/>
    <row r="72" spans="1:2" ht="17.25" thickTop="1" thickBot="1" x14ac:dyDescent="0.3">
      <c r="A72" s="592" t="s">
        <v>337</v>
      </c>
      <c r="B72" s="489" t="s">
        <v>702</v>
      </c>
    </row>
    <row r="73" spans="1:2" ht="20.100000000000001" customHeight="1" thickTop="1" thickBot="1" x14ac:dyDescent="0.3">
      <c r="A73" s="523" t="s">
        <v>354</v>
      </c>
      <c r="B73" s="593"/>
    </row>
    <row r="74" spans="1:2" ht="20.100000000000001" customHeight="1" x14ac:dyDescent="0.25">
      <c r="A74" s="492" t="s">
        <v>369</v>
      </c>
      <c r="B74" s="508">
        <v>2800</v>
      </c>
    </row>
    <row r="75" spans="1:2" ht="20.100000000000001" customHeight="1" x14ac:dyDescent="0.25">
      <c r="A75" s="499" t="s">
        <v>521</v>
      </c>
      <c r="B75" s="508">
        <v>7030</v>
      </c>
    </row>
    <row r="76" spans="1:2" ht="20.100000000000001" customHeight="1" x14ac:dyDescent="0.25">
      <c r="A76" s="517" t="s">
        <v>370</v>
      </c>
      <c r="B76" s="624">
        <v>6700</v>
      </c>
    </row>
    <row r="77" spans="1:2" ht="20.100000000000001" customHeight="1" x14ac:dyDescent="0.25">
      <c r="A77" s="517" t="s">
        <v>522</v>
      </c>
      <c r="B77" s="624">
        <v>11000</v>
      </c>
    </row>
    <row r="78" spans="1:2" ht="20.100000000000001" customHeight="1" thickBot="1" x14ac:dyDescent="0.3">
      <c r="A78" s="500" t="s">
        <v>269</v>
      </c>
      <c r="B78" s="625">
        <f>SUM(B74:B77)</f>
        <v>27530</v>
      </c>
    </row>
    <row r="79" spans="1:2" ht="20.100000000000001" customHeight="1" thickTop="1" thickBot="1" x14ac:dyDescent="0.3">
      <c r="A79" s="523" t="s">
        <v>338</v>
      </c>
      <c r="B79" s="524"/>
    </row>
    <row r="80" spans="1:2" ht="20.100000000000001" customHeight="1" x14ac:dyDescent="0.25">
      <c r="A80" s="492" t="s">
        <v>369</v>
      </c>
      <c r="B80" s="508">
        <v>38769.9</v>
      </c>
    </row>
    <row r="81" spans="1:2" ht="20.100000000000001" customHeight="1" x14ac:dyDescent="0.25">
      <c r="A81" s="517" t="s">
        <v>370</v>
      </c>
      <c r="B81" s="508">
        <v>18700</v>
      </c>
    </row>
    <row r="82" spans="1:2" ht="20.100000000000001" customHeight="1" x14ac:dyDescent="0.25">
      <c r="A82" s="969" t="s">
        <v>522</v>
      </c>
      <c r="B82" s="630">
        <v>250</v>
      </c>
    </row>
    <row r="83" spans="1:2" ht="20.100000000000001" customHeight="1" thickBot="1" x14ac:dyDescent="0.3">
      <c r="A83" s="502" t="s">
        <v>269</v>
      </c>
      <c r="B83" s="628">
        <f>SUM(B80:B82)</f>
        <v>57719.9</v>
      </c>
    </row>
    <row r="84" spans="1:2" ht="24.95" customHeight="1" thickTop="1" thickBot="1" x14ac:dyDescent="0.3">
      <c r="A84" s="495" t="s">
        <v>340</v>
      </c>
      <c r="B84" s="625">
        <f>SUM(B78,B83)</f>
        <v>85249.9</v>
      </c>
    </row>
    <row r="85" spans="1:2" ht="16.5" thickTop="1" x14ac:dyDescent="0.25">
      <c r="A85" s="496"/>
      <c r="B85" s="503"/>
    </row>
    <row r="86" spans="1:2" ht="15.75" x14ac:dyDescent="0.25">
      <c r="A86" s="526" t="s">
        <v>438</v>
      </c>
      <c r="B86" s="503"/>
    </row>
    <row r="87" spans="1:2" ht="15.75" thickBot="1" x14ac:dyDescent="0.25"/>
    <row r="88" spans="1:2" ht="17.25" thickTop="1" thickBot="1" x14ac:dyDescent="0.3">
      <c r="A88" s="592" t="s">
        <v>337</v>
      </c>
      <c r="B88" s="489" t="s">
        <v>702</v>
      </c>
    </row>
    <row r="89" spans="1:2" ht="20.100000000000001" customHeight="1" thickTop="1" thickBot="1" x14ac:dyDescent="0.3">
      <c r="A89" s="523" t="s">
        <v>354</v>
      </c>
      <c r="B89" s="593"/>
    </row>
    <row r="90" spans="1:2" ht="20.100000000000001" customHeight="1" x14ac:dyDescent="0.25">
      <c r="A90" s="513" t="s">
        <v>371</v>
      </c>
      <c r="B90" s="508">
        <v>12500</v>
      </c>
    </row>
    <row r="91" spans="1:2" ht="20.100000000000001" customHeight="1" x14ac:dyDescent="0.25">
      <c r="A91" s="513" t="s">
        <v>372</v>
      </c>
      <c r="B91" s="508">
        <v>2071</v>
      </c>
    </row>
    <row r="92" spans="1:2" ht="20.100000000000001" customHeight="1" x14ac:dyDescent="0.25">
      <c r="A92" s="517" t="s">
        <v>373</v>
      </c>
      <c r="B92" s="624">
        <v>954</v>
      </c>
    </row>
    <row r="93" spans="1:2" ht="20.100000000000001" customHeight="1" x14ac:dyDescent="0.25">
      <c r="A93" s="517" t="s">
        <v>805</v>
      </c>
      <c r="B93" s="624">
        <v>150</v>
      </c>
    </row>
    <row r="94" spans="1:2" ht="20.100000000000001" customHeight="1" thickBot="1" x14ac:dyDescent="0.3">
      <c r="A94" s="500" t="s">
        <v>269</v>
      </c>
      <c r="B94" s="625">
        <f>SUM(B90:B93)</f>
        <v>15675</v>
      </c>
    </row>
    <row r="95" spans="1:2" ht="20.100000000000001" customHeight="1" thickTop="1" thickBot="1" x14ac:dyDescent="0.3">
      <c r="A95" s="523" t="s">
        <v>338</v>
      </c>
      <c r="B95" s="524"/>
    </row>
    <row r="96" spans="1:2" ht="20.100000000000001" customHeight="1" x14ac:dyDescent="0.25">
      <c r="A96" s="517" t="s">
        <v>371</v>
      </c>
      <c r="B96" s="508">
        <v>2000</v>
      </c>
    </row>
    <row r="97" spans="1:2" ht="20.100000000000001" customHeight="1" thickBot="1" x14ac:dyDescent="0.3">
      <c r="A97" s="502" t="s">
        <v>269</v>
      </c>
      <c r="B97" s="628">
        <f>SUM(B96:B96)</f>
        <v>2000</v>
      </c>
    </row>
    <row r="98" spans="1:2" ht="24.95" customHeight="1" thickTop="1" thickBot="1" x14ac:dyDescent="0.3">
      <c r="A98" s="495" t="s">
        <v>374</v>
      </c>
      <c r="B98" s="625">
        <f>SUM(B94,B97)</f>
        <v>17675</v>
      </c>
    </row>
    <row r="99" spans="1:2" ht="15.75" thickTop="1" x14ac:dyDescent="0.2"/>
    <row r="100" spans="1:2" ht="15.75" x14ac:dyDescent="0.25">
      <c r="A100" s="525" t="s">
        <v>439</v>
      </c>
    </row>
    <row r="101" spans="1:2" ht="15.75" thickBot="1" x14ac:dyDescent="0.25"/>
    <row r="102" spans="1:2" ht="17.25" thickTop="1" thickBot="1" x14ac:dyDescent="0.3">
      <c r="A102" s="592" t="s">
        <v>337</v>
      </c>
      <c r="B102" s="489" t="s">
        <v>702</v>
      </c>
    </row>
    <row r="103" spans="1:2" ht="20.100000000000001" customHeight="1" thickTop="1" thickBot="1" x14ac:dyDescent="0.3">
      <c r="A103" s="523" t="s">
        <v>354</v>
      </c>
      <c r="B103" s="593"/>
    </row>
    <row r="104" spans="1:2" ht="20.100000000000001" customHeight="1" x14ac:dyDescent="0.25">
      <c r="A104" s="499" t="s">
        <v>462</v>
      </c>
      <c r="B104" s="645">
        <v>850</v>
      </c>
    </row>
    <row r="105" spans="1:2" ht="20.100000000000001" customHeight="1" x14ac:dyDescent="0.25">
      <c r="A105" s="513" t="s">
        <v>376</v>
      </c>
      <c r="B105" s="508">
        <v>590</v>
      </c>
    </row>
    <row r="106" spans="1:2" ht="20.100000000000001" customHeight="1" x14ac:dyDescent="0.25">
      <c r="A106" s="513" t="s">
        <v>377</v>
      </c>
      <c r="B106" s="508">
        <v>4250</v>
      </c>
    </row>
    <row r="107" spans="1:2" ht="20.100000000000001" customHeight="1" x14ac:dyDescent="0.25">
      <c r="A107" s="504" t="s">
        <v>593</v>
      </c>
      <c r="B107" s="624">
        <v>250</v>
      </c>
    </row>
    <row r="108" spans="1:2" ht="20.100000000000001" customHeight="1" thickBot="1" x14ac:dyDescent="0.3">
      <c r="A108" s="500" t="s">
        <v>269</v>
      </c>
      <c r="B108" s="625">
        <f>SUM(B104:B107)</f>
        <v>5940</v>
      </c>
    </row>
    <row r="109" spans="1:2" ht="20.100000000000001" customHeight="1" thickTop="1" thickBot="1" x14ac:dyDescent="0.3">
      <c r="A109" s="523" t="s">
        <v>338</v>
      </c>
      <c r="B109" s="627"/>
    </row>
    <row r="110" spans="1:2" ht="20.100000000000001" customHeight="1" x14ac:dyDescent="0.25">
      <c r="A110" s="492" t="s">
        <v>375</v>
      </c>
      <c r="B110" s="508">
        <v>42116.7</v>
      </c>
    </row>
    <row r="111" spans="1:2" ht="20.100000000000001" customHeight="1" x14ac:dyDescent="0.25">
      <c r="A111" s="499" t="s">
        <v>523</v>
      </c>
      <c r="B111" s="624">
        <v>3800</v>
      </c>
    </row>
    <row r="112" spans="1:2" ht="20.100000000000001" customHeight="1" x14ac:dyDescent="0.25">
      <c r="A112" s="760" t="s">
        <v>535</v>
      </c>
      <c r="B112" s="630">
        <v>5490</v>
      </c>
    </row>
    <row r="113" spans="1:2" ht="20.100000000000001" customHeight="1" thickBot="1" x14ac:dyDescent="0.3">
      <c r="A113" s="502" t="s">
        <v>269</v>
      </c>
      <c r="B113" s="628">
        <f>SUM(B110:B112)</f>
        <v>51406.7</v>
      </c>
    </row>
    <row r="114" spans="1:2" ht="24.95" customHeight="1" thickTop="1" thickBot="1" x14ac:dyDescent="0.3">
      <c r="A114" s="495" t="s">
        <v>378</v>
      </c>
      <c r="B114" s="625">
        <f>SUM(B108,B113)</f>
        <v>57346.7</v>
      </c>
    </row>
    <row r="115" spans="1:2" ht="16.5" thickTop="1" x14ac:dyDescent="0.25">
      <c r="A115" s="496"/>
      <c r="B115" s="503"/>
    </row>
    <row r="116" spans="1:2" ht="15.75" x14ac:dyDescent="0.25">
      <c r="A116" s="526" t="s">
        <v>440</v>
      </c>
      <c r="B116" s="503"/>
    </row>
    <row r="117" spans="1:2" ht="15.75" thickBot="1" x14ac:dyDescent="0.25"/>
    <row r="118" spans="1:2" ht="17.25" thickTop="1" thickBot="1" x14ac:dyDescent="0.3">
      <c r="A118" s="592" t="s">
        <v>337</v>
      </c>
      <c r="B118" s="489" t="s">
        <v>702</v>
      </c>
    </row>
    <row r="119" spans="1:2" ht="20.100000000000001" customHeight="1" thickTop="1" thickBot="1" x14ac:dyDescent="0.3">
      <c r="A119" s="523" t="s">
        <v>354</v>
      </c>
      <c r="B119" s="593"/>
    </row>
    <row r="120" spans="1:2" ht="20.100000000000001" customHeight="1" x14ac:dyDescent="0.25">
      <c r="A120" s="492" t="s">
        <v>379</v>
      </c>
      <c r="B120" s="624">
        <v>30500</v>
      </c>
    </row>
    <row r="121" spans="1:2" ht="20.100000000000001" customHeight="1" x14ac:dyDescent="0.25">
      <c r="A121" s="492" t="s">
        <v>380</v>
      </c>
      <c r="B121" s="624">
        <v>3500</v>
      </c>
    </row>
    <row r="122" spans="1:2" ht="20.100000000000001" customHeight="1" x14ac:dyDescent="0.25">
      <c r="A122" s="492" t="s">
        <v>456</v>
      </c>
      <c r="B122" s="624">
        <v>20</v>
      </c>
    </row>
    <row r="123" spans="1:2" ht="20.100000000000001" customHeight="1" x14ac:dyDescent="0.25">
      <c r="A123" s="513" t="s">
        <v>381</v>
      </c>
      <c r="B123" s="624">
        <v>52050</v>
      </c>
    </row>
    <row r="124" spans="1:2" ht="20.100000000000001" customHeight="1" x14ac:dyDescent="0.25">
      <c r="A124" s="513" t="s">
        <v>638</v>
      </c>
      <c r="B124" s="624">
        <v>100</v>
      </c>
    </row>
    <row r="125" spans="1:2" ht="20.100000000000001" customHeight="1" x14ac:dyDescent="0.25">
      <c r="A125" s="513" t="s">
        <v>382</v>
      </c>
      <c r="B125" s="624">
        <v>215</v>
      </c>
    </row>
    <row r="126" spans="1:2" ht="20.100000000000001" customHeight="1" thickBot="1" x14ac:dyDescent="0.3">
      <c r="A126" s="500" t="s">
        <v>269</v>
      </c>
      <c r="B126" s="625">
        <f>SUM(B120:B125)</f>
        <v>86385</v>
      </c>
    </row>
    <row r="127" spans="1:2" ht="20.100000000000001" customHeight="1" thickTop="1" thickBot="1" x14ac:dyDescent="0.3">
      <c r="A127" s="523" t="s">
        <v>338</v>
      </c>
      <c r="B127" s="524"/>
    </row>
    <row r="128" spans="1:2" ht="20.100000000000001" customHeight="1" x14ac:dyDescent="0.25">
      <c r="A128" s="513" t="s">
        <v>381</v>
      </c>
      <c r="B128" s="508">
        <v>24902.6</v>
      </c>
    </row>
    <row r="129" spans="1:2" ht="20.100000000000001" customHeight="1" thickBot="1" x14ac:dyDescent="0.3">
      <c r="A129" s="502" t="s">
        <v>269</v>
      </c>
      <c r="B129" s="628">
        <f>SUM(B128:B128)</f>
        <v>24902.6</v>
      </c>
    </row>
    <row r="130" spans="1:2" ht="26.25" customHeight="1" thickTop="1" thickBot="1" x14ac:dyDescent="0.3">
      <c r="A130" s="494" t="s">
        <v>200</v>
      </c>
      <c r="B130" s="761">
        <f>SUM(B126,B129)</f>
        <v>111287.6</v>
      </c>
    </row>
    <row r="131" spans="1:2" ht="15.75" thickTop="1" x14ac:dyDescent="0.2"/>
    <row r="132" spans="1:2" ht="15.75" x14ac:dyDescent="0.25">
      <c r="A132" s="525" t="s">
        <v>441</v>
      </c>
    </row>
    <row r="133" spans="1:2" ht="15.75" thickBot="1" x14ac:dyDescent="0.25"/>
    <row r="134" spans="1:2" ht="17.25" thickTop="1" thickBot="1" x14ac:dyDescent="0.3">
      <c r="A134" s="595" t="s">
        <v>399</v>
      </c>
      <c r="B134" s="489" t="s">
        <v>702</v>
      </c>
    </row>
    <row r="135" spans="1:2" ht="20.100000000000001" customHeight="1" thickTop="1" thickBot="1" x14ac:dyDescent="0.3">
      <c r="A135" s="523" t="s">
        <v>354</v>
      </c>
      <c r="B135" s="593"/>
    </row>
    <row r="136" spans="1:2" ht="20.100000000000001" customHeight="1" x14ac:dyDescent="0.25">
      <c r="A136" s="492" t="s">
        <v>536</v>
      </c>
      <c r="B136" s="711">
        <v>718</v>
      </c>
    </row>
    <row r="137" spans="1:2" ht="20.100000000000001" customHeight="1" x14ac:dyDescent="0.25">
      <c r="A137" s="513" t="s">
        <v>383</v>
      </c>
      <c r="B137" s="508">
        <v>250</v>
      </c>
    </row>
    <row r="138" spans="1:2" ht="20.100000000000001" customHeight="1" x14ac:dyDescent="0.25">
      <c r="A138" s="513" t="s">
        <v>806</v>
      </c>
      <c r="B138" s="508">
        <v>520</v>
      </c>
    </row>
    <row r="139" spans="1:2" ht="20.100000000000001" customHeight="1" x14ac:dyDescent="0.25">
      <c r="A139" s="513" t="s">
        <v>384</v>
      </c>
      <c r="B139" s="508">
        <v>28400</v>
      </c>
    </row>
    <row r="140" spans="1:2" ht="20.100000000000001" customHeight="1" x14ac:dyDescent="0.25">
      <c r="A140" s="513" t="s">
        <v>385</v>
      </c>
      <c r="B140" s="508">
        <v>413</v>
      </c>
    </row>
    <row r="141" spans="1:2" ht="20.100000000000001" customHeight="1" x14ac:dyDescent="0.25">
      <c r="A141" s="513" t="s">
        <v>386</v>
      </c>
      <c r="B141" s="508">
        <v>9765</v>
      </c>
    </row>
    <row r="142" spans="1:2" ht="20.100000000000001" customHeight="1" x14ac:dyDescent="0.25">
      <c r="A142" s="513" t="s">
        <v>387</v>
      </c>
      <c r="B142" s="508">
        <v>120</v>
      </c>
    </row>
    <row r="143" spans="1:2" ht="20.100000000000001" customHeight="1" x14ac:dyDescent="0.25">
      <c r="A143" s="513" t="s">
        <v>388</v>
      </c>
      <c r="B143" s="508">
        <v>3944</v>
      </c>
    </row>
    <row r="144" spans="1:2" ht="20.100000000000001" customHeight="1" thickBot="1" x14ac:dyDescent="0.3">
      <c r="A144" s="500" t="s">
        <v>269</v>
      </c>
      <c r="B144" s="625">
        <f>SUM(B136:B143)</f>
        <v>44130</v>
      </c>
    </row>
    <row r="145" spans="1:2" ht="20.100000000000001" customHeight="1" thickTop="1" thickBot="1" x14ac:dyDescent="0.3">
      <c r="A145" s="523" t="s">
        <v>338</v>
      </c>
      <c r="B145" s="524"/>
    </row>
    <row r="146" spans="1:2" ht="20.100000000000001" customHeight="1" x14ac:dyDescent="0.25">
      <c r="A146" s="801" t="s">
        <v>384</v>
      </c>
      <c r="B146" s="807">
        <v>500</v>
      </c>
    </row>
    <row r="147" spans="1:2" ht="20.100000000000001" customHeight="1" x14ac:dyDescent="0.25">
      <c r="A147" s="492" t="s">
        <v>470</v>
      </c>
      <c r="B147" s="663">
        <v>4503</v>
      </c>
    </row>
    <row r="148" spans="1:2" ht="20.100000000000001" customHeight="1" x14ac:dyDescent="0.25">
      <c r="A148" s="513" t="s">
        <v>389</v>
      </c>
      <c r="B148" s="663">
        <v>81513.399999999994</v>
      </c>
    </row>
    <row r="149" spans="1:2" ht="20.100000000000001" customHeight="1" x14ac:dyDescent="0.25">
      <c r="A149" s="504" t="s">
        <v>694</v>
      </c>
      <c r="B149" s="665">
        <v>5000</v>
      </c>
    </row>
    <row r="150" spans="1:2" ht="20.100000000000001" customHeight="1" thickBot="1" x14ac:dyDescent="0.3">
      <c r="A150" s="502" t="s">
        <v>269</v>
      </c>
      <c r="B150" s="808">
        <f>SUM(B146:B149)</f>
        <v>91516.4</v>
      </c>
    </row>
    <row r="151" spans="1:2" ht="17.25" thickTop="1" thickBot="1" x14ac:dyDescent="0.3">
      <c r="A151" s="518" t="s">
        <v>398</v>
      </c>
      <c r="B151" s="805">
        <f>SUM(B144,B150)</f>
        <v>135646.39999999999</v>
      </c>
    </row>
    <row r="152" spans="1:2" ht="16.5" thickTop="1" x14ac:dyDescent="0.25">
      <c r="A152" s="519"/>
      <c r="B152" s="503"/>
    </row>
    <row r="153" spans="1:2" ht="16.5" thickBot="1" x14ac:dyDescent="0.3">
      <c r="A153" s="809" t="s">
        <v>594</v>
      </c>
      <c r="B153" s="503"/>
    </row>
    <row r="154" spans="1:2" ht="17.25" thickTop="1" thickBot="1" x14ac:dyDescent="0.3">
      <c r="A154" s="592" t="s">
        <v>337</v>
      </c>
      <c r="B154" s="489" t="s">
        <v>702</v>
      </c>
    </row>
    <row r="155" spans="1:2" ht="17.25" thickTop="1" thickBot="1" x14ac:dyDescent="0.3">
      <c r="A155" s="523" t="s">
        <v>354</v>
      </c>
      <c r="B155" s="524"/>
    </row>
    <row r="156" spans="1:2" ht="15.75" x14ac:dyDescent="0.25">
      <c r="A156" s="635" t="s">
        <v>595</v>
      </c>
      <c r="B156" s="664">
        <v>2000</v>
      </c>
    </row>
    <row r="157" spans="1:2" ht="16.5" thickBot="1" x14ac:dyDescent="0.3">
      <c r="A157" s="502" t="s">
        <v>269</v>
      </c>
      <c r="B157" s="628">
        <f>SUM(B156:B156)</f>
        <v>2000</v>
      </c>
    </row>
    <row r="158" spans="1:2" ht="24.95" customHeight="1" thickTop="1" thickBot="1" x14ac:dyDescent="0.3">
      <c r="A158" s="495" t="s">
        <v>596</v>
      </c>
      <c r="B158" s="625">
        <f>SUM(B157)</f>
        <v>2000</v>
      </c>
    </row>
    <row r="159" spans="1:2" ht="16.5" thickTop="1" x14ac:dyDescent="0.25">
      <c r="A159" s="519"/>
      <c r="B159" s="503"/>
    </row>
    <row r="160" spans="1:2" ht="15.75" x14ac:dyDescent="0.25">
      <c r="A160" s="526" t="s">
        <v>442</v>
      </c>
      <c r="B160" s="503"/>
    </row>
    <row r="161" spans="1:2" ht="16.5" thickBot="1" x14ac:dyDescent="0.3">
      <c r="A161" s="526"/>
      <c r="B161" s="503"/>
    </row>
    <row r="162" spans="1:2" ht="17.25" thickTop="1" thickBot="1" x14ac:dyDescent="0.3">
      <c r="A162" s="592" t="s">
        <v>337</v>
      </c>
      <c r="B162" s="489" t="s">
        <v>702</v>
      </c>
    </row>
    <row r="163" spans="1:2" ht="17.25" thickTop="1" thickBot="1" x14ac:dyDescent="0.3">
      <c r="A163" s="523" t="s">
        <v>354</v>
      </c>
      <c r="B163" s="524"/>
    </row>
    <row r="164" spans="1:2" ht="15.75" x14ac:dyDescent="0.25">
      <c r="A164" s="635" t="s">
        <v>807</v>
      </c>
      <c r="B164" s="664">
        <v>150</v>
      </c>
    </row>
    <row r="165" spans="1:2" ht="15.75" x14ac:dyDescent="0.25">
      <c r="A165" s="1014" t="s">
        <v>269</v>
      </c>
      <c r="B165" s="1015">
        <f>SUM(B164:B164)</f>
        <v>150</v>
      </c>
    </row>
    <row r="166" spans="1:2" ht="16.5" thickBot="1" x14ac:dyDescent="0.3">
      <c r="A166" s="495" t="s">
        <v>596</v>
      </c>
      <c r="B166" s="625">
        <f>SUM(B165)</f>
        <v>150</v>
      </c>
    </row>
    <row r="167" spans="1:2" ht="20.100000000000001" customHeight="1" thickTop="1" thickBot="1" x14ac:dyDescent="0.3">
      <c r="A167" s="523" t="s">
        <v>338</v>
      </c>
      <c r="B167" s="524"/>
    </row>
    <row r="168" spans="1:2" ht="20.100000000000001" customHeight="1" x14ac:dyDescent="0.25">
      <c r="A168" s="635" t="s">
        <v>471</v>
      </c>
      <c r="B168" s="664">
        <v>3840.4</v>
      </c>
    </row>
    <row r="169" spans="1:2" ht="20.100000000000001" customHeight="1" thickBot="1" x14ac:dyDescent="0.3">
      <c r="A169" s="502" t="s">
        <v>269</v>
      </c>
      <c r="B169" s="628">
        <f>SUM(B168:B168)</f>
        <v>3840.4</v>
      </c>
    </row>
    <row r="170" spans="1:2" ht="24.95" customHeight="1" thickTop="1" thickBot="1" x14ac:dyDescent="0.3">
      <c r="A170" s="495" t="s">
        <v>402</v>
      </c>
      <c r="B170" s="625">
        <f>SUM(B166,B169)</f>
        <v>3990.4</v>
      </c>
    </row>
    <row r="171" spans="1:2" ht="16.5" thickTop="1" x14ac:dyDescent="0.25">
      <c r="A171" s="496"/>
      <c r="B171" s="503"/>
    </row>
    <row r="172" spans="1:2" ht="15.75" x14ac:dyDescent="0.25">
      <c r="A172" s="526" t="s">
        <v>400</v>
      </c>
      <c r="B172" s="503"/>
    </row>
    <row r="173" spans="1:2" ht="15.75" thickBot="1" x14ac:dyDescent="0.25"/>
    <row r="174" spans="1:2" ht="17.25" thickTop="1" thickBot="1" x14ac:dyDescent="0.3">
      <c r="A174" s="592" t="s">
        <v>337</v>
      </c>
      <c r="B174" s="489" t="s">
        <v>702</v>
      </c>
    </row>
    <row r="175" spans="1:2" ht="20.100000000000001" customHeight="1" thickTop="1" thickBot="1" x14ac:dyDescent="0.3">
      <c r="A175" s="523" t="s">
        <v>354</v>
      </c>
      <c r="B175" s="593"/>
    </row>
    <row r="176" spans="1:2" ht="20.100000000000001" customHeight="1" x14ac:dyDescent="0.25">
      <c r="A176" s="492" t="s">
        <v>390</v>
      </c>
      <c r="B176" s="508">
        <v>21104</v>
      </c>
    </row>
    <row r="177" spans="1:2" ht="20.100000000000001" customHeight="1" x14ac:dyDescent="0.25">
      <c r="A177" s="492" t="s">
        <v>574</v>
      </c>
      <c r="B177" s="508">
        <v>65</v>
      </c>
    </row>
    <row r="178" spans="1:2" ht="20.100000000000001" customHeight="1" x14ac:dyDescent="0.25">
      <c r="A178" s="492" t="s">
        <v>391</v>
      </c>
      <c r="B178" s="508">
        <v>382292.1</v>
      </c>
    </row>
    <row r="179" spans="1:2" ht="20.100000000000001" customHeight="1" x14ac:dyDescent="0.25">
      <c r="A179" s="499" t="s">
        <v>573</v>
      </c>
      <c r="B179" s="624">
        <v>4700</v>
      </c>
    </row>
    <row r="180" spans="1:2" ht="20.100000000000001" customHeight="1" thickBot="1" x14ac:dyDescent="0.3">
      <c r="A180" s="500" t="s">
        <v>269</v>
      </c>
      <c r="B180" s="625">
        <f>SUM(B176:B179)</f>
        <v>408161.1</v>
      </c>
    </row>
    <row r="181" spans="1:2" ht="20.100000000000001" customHeight="1" thickTop="1" thickBot="1" x14ac:dyDescent="0.3">
      <c r="A181" s="523" t="s">
        <v>338</v>
      </c>
      <c r="B181" s="524"/>
    </row>
    <row r="182" spans="1:2" ht="20.100000000000001" customHeight="1" x14ac:dyDescent="0.25">
      <c r="A182" s="492" t="s">
        <v>391</v>
      </c>
      <c r="B182" s="804">
        <v>22315</v>
      </c>
    </row>
    <row r="183" spans="1:2" ht="20.100000000000001" customHeight="1" thickBot="1" x14ac:dyDescent="0.3">
      <c r="A183" s="502" t="s">
        <v>269</v>
      </c>
      <c r="B183" s="810">
        <f>SUM(B182:B182)</f>
        <v>22315</v>
      </c>
    </row>
    <row r="184" spans="1:2" ht="24.95" customHeight="1" thickTop="1" thickBot="1" x14ac:dyDescent="0.3">
      <c r="A184" s="518" t="s">
        <v>392</v>
      </c>
      <c r="B184" s="805">
        <f>SUM(B180,B183)</f>
        <v>430476.1</v>
      </c>
    </row>
    <row r="185" spans="1:2" ht="16.5" thickTop="1" x14ac:dyDescent="0.25">
      <c r="A185" s="519"/>
      <c r="B185" s="503"/>
    </row>
    <row r="186" spans="1:2" ht="15.75" x14ac:dyDescent="0.25">
      <c r="A186" s="809" t="s">
        <v>691</v>
      </c>
      <c r="B186" s="503"/>
    </row>
    <row r="187" spans="1:2" ht="16.5" thickBot="1" x14ac:dyDescent="0.3">
      <c r="A187" s="519"/>
      <c r="B187" s="503"/>
    </row>
    <row r="188" spans="1:2" ht="17.25" thickTop="1" thickBot="1" x14ac:dyDescent="0.3">
      <c r="A188" s="592" t="s">
        <v>337</v>
      </c>
      <c r="B188" s="489" t="s">
        <v>702</v>
      </c>
    </row>
    <row r="189" spans="1:2" ht="17.25" thickTop="1" thickBot="1" x14ac:dyDescent="0.3">
      <c r="A189" s="523" t="s">
        <v>354</v>
      </c>
      <c r="B189" s="593"/>
    </row>
    <row r="190" spans="1:2" ht="15.75" x14ac:dyDescent="0.25">
      <c r="A190" s="513" t="s">
        <v>692</v>
      </c>
      <c r="B190" s="508">
        <v>1000</v>
      </c>
    </row>
    <row r="191" spans="1:2" ht="16.5" thickBot="1" x14ac:dyDescent="0.3">
      <c r="A191" s="500" t="s">
        <v>269</v>
      </c>
      <c r="B191" s="625">
        <f>SUM(B190:B190)</f>
        <v>1000</v>
      </c>
    </row>
    <row r="192" spans="1:2" ht="24.75" customHeight="1" thickTop="1" thickBot="1" x14ac:dyDescent="0.3">
      <c r="A192" s="495" t="s">
        <v>693</v>
      </c>
      <c r="B192" s="625">
        <f>SUM(B191,)</f>
        <v>1000</v>
      </c>
    </row>
    <row r="193" spans="1:2" ht="16.5" thickTop="1" x14ac:dyDescent="0.25">
      <c r="A193" s="519"/>
      <c r="B193" s="503"/>
    </row>
    <row r="194" spans="1:2" ht="15.75" x14ac:dyDescent="0.25">
      <c r="A194" s="526" t="s">
        <v>401</v>
      </c>
      <c r="B194" s="503"/>
    </row>
    <row r="195" spans="1:2" ht="15.75" thickBot="1" x14ac:dyDescent="0.25"/>
    <row r="196" spans="1:2" ht="17.25" thickTop="1" thickBot="1" x14ac:dyDescent="0.3">
      <c r="A196" s="592" t="s">
        <v>337</v>
      </c>
      <c r="B196" s="489" t="s">
        <v>702</v>
      </c>
    </row>
    <row r="197" spans="1:2" ht="20.100000000000001" customHeight="1" thickTop="1" thickBot="1" x14ac:dyDescent="0.3">
      <c r="A197" s="523" t="s">
        <v>354</v>
      </c>
      <c r="B197" s="593"/>
    </row>
    <row r="198" spans="1:2" ht="20.100000000000001" customHeight="1" x14ac:dyDescent="0.25">
      <c r="A198" s="513" t="s">
        <v>393</v>
      </c>
      <c r="B198" s="508">
        <v>950</v>
      </c>
    </row>
    <row r="199" spans="1:2" ht="20.100000000000001" customHeight="1" x14ac:dyDescent="0.25">
      <c r="A199" s="499" t="s">
        <v>394</v>
      </c>
      <c r="B199" s="624">
        <v>3110</v>
      </c>
    </row>
    <row r="200" spans="1:2" ht="20.100000000000001" customHeight="1" thickBot="1" x14ac:dyDescent="0.3">
      <c r="A200" s="500" t="s">
        <v>269</v>
      </c>
      <c r="B200" s="625">
        <f>SUM(B198:B199)</f>
        <v>4060</v>
      </c>
    </row>
    <row r="201" spans="1:2" ht="24.95" customHeight="1" thickTop="1" thickBot="1" x14ac:dyDescent="0.3">
      <c r="A201" s="495" t="s">
        <v>395</v>
      </c>
      <c r="B201" s="625">
        <f>SUM(B200,)</f>
        <v>4060</v>
      </c>
    </row>
    <row r="202" spans="1:2" ht="16.5" thickTop="1" x14ac:dyDescent="0.25">
      <c r="A202" s="496"/>
      <c r="B202" s="503"/>
    </row>
    <row r="203" spans="1:2" ht="15.75" x14ac:dyDescent="0.25">
      <c r="A203" s="526" t="s">
        <v>443</v>
      </c>
      <c r="B203" s="503"/>
    </row>
    <row r="204" spans="1:2" ht="15.75" thickBot="1" x14ac:dyDescent="0.25"/>
    <row r="205" spans="1:2" ht="17.25" thickTop="1" thickBot="1" x14ac:dyDescent="0.3">
      <c r="A205" s="592" t="s">
        <v>337</v>
      </c>
      <c r="B205" s="489" t="s">
        <v>702</v>
      </c>
    </row>
    <row r="206" spans="1:2" ht="20.100000000000001" customHeight="1" thickTop="1" thickBot="1" x14ac:dyDescent="0.3">
      <c r="A206" s="523" t="s">
        <v>354</v>
      </c>
      <c r="B206" s="593"/>
    </row>
    <row r="207" spans="1:2" ht="20.100000000000001" customHeight="1" x14ac:dyDescent="0.25">
      <c r="A207" s="492" t="s">
        <v>396</v>
      </c>
      <c r="B207" s="508">
        <v>30100</v>
      </c>
    </row>
    <row r="208" spans="1:2" ht="33.75" customHeight="1" x14ac:dyDescent="0.25">
      <c r="A208" s="504" t="s">
        <v>659</v>
      </c>
      <c r="B208" s="624">
        <v>100</v>
      </c>
    </row>
    <row r="209" spans="1:2" ht="20.100000000000001" customHeight="1" thickBot="1" x14ac:dyDescent="0.3">
      <c r="A209" s="500" t="s">
        <v>269</v>
      </c>
      <c r="B209" s="625">
        <f>SUM(B207:B208)</f>
        <v>30200</v>
      </c>
    </row>
    <row r="210" spans="1:2" ht="20.100000000000001" customHeight="1" thickTop="1" thickBot="1" x14ac:dyDescent="0.3">
      <c r="A210" s="523" t="s">
        <v>338</v>
      </c>
      <c r="B210" s="627"/>
    </row>
    <row r="211" spans="1:2" ht="20.100000000000001" customHeight="1" x14ac:dyDescent="0.25">
      <c r="A211" s="492" t="s">
        <v>396</v>
      </c>
      <c r="B211" s="508">
        <v>20300</v>
      </c>
    </row>
    <row r="212" spans="1:2" ht="20.100000000000001" customHeight="1" thickBot="1" x14ac:dyDescent="0.3">
      <c r="A212" s="502" t="s">
        <v>269</v>
      </c>
      <c r="B212" s="628">
        <f>SUM(B211:B211)</f>
        <v>20300</v>
      </c>
    </row>
    <row r="213" spans="1:2" ht="24.95" customHeight="1" thickTop="1" thickBot="1" x14ac:dyDescent="0.3">
      <c r="A213" s="495" t="s">
        <v>207</v>
      </c>
      <c r="B213" s="625">
        <f>SUM(B209,B212)</f>
        <v>50500</v>
      </c>
    </row>
    <row r="214" spans="1:2" ht="15.75" thickTop="1" x14ac:dyDescent="0.2"/>
  </sheetData>
  <phoneticPr fontId="12" type="noConversion"/>
  <printOptions horizontalCentered="1"/>
  <pageMargins left="0.78740157480314965" right="0.78740157480314965" top="0.78740157480314965" bottom="0.19685039370078741" header="0.51181102362204722" footer="0.51181102362204722"/>
  <pageSetup paperSize="9" scale="75" orientation="portrait" r:id="rId1"/>
  <headerFooter alignWithMargins="0">
    <oddHeader>&amp;C&amp;9P ř í l o h a    č.2c) k návrhu usnesení Zastupitelstva městské části Praha 4 č. 8Z-3/2023 ze dne 20.12.2023&amp;10
&amp;"Arial,tučné kurzíva"Návrh výdajů dle odd.par.  na rok 2024 v tis. Kč (bez konsolidačních položek)</oddHeader>
  </headerFooter>
  <rowBreaks count="4" manualBreakCount="4">
    <brk id="53" max="16383" man="1"/>
    <brk id="99" max="16383" man="1"/>
    <brk id="152" max="16383" man="1"/>
    <brk id="20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List1</vt:lpstr>
      <vt:lpstr>List2</vt:lpstr>
      <vt:lpstr>Příloha číslo 1</vt:lpstr>
      <vt:lpstr>Příloha č. 2</vt:lpstr>
      <vt:lpstr>Příloha č. 2a</vt:lpstr>
      <vt:lpstr>Příloha č. 2b</vt:lpstr>
      <vt:lpstr>2b</vt:lpstr>
      <vt:lpstr>2b I.</vt:lpstr>
      <vt:lpstr>Příloha č. 2c</vt:lpstr>
      <vt:lpstr>Příloha č. 2d</vt:lpstr>
      <vt:lpstr>Příloha č. 2e</vt:lpstr>
      <vt:lpstr>Příloha č. 3</vt:lpstr>
      <vt:lpstr>úspory</vt:lpstr>
    </vt:vector>
  </TitlesOfParts>
  <Company>UMCP4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stelmachovah</dc:creator>
  <cp:lastModifiedBy>Milerová Dagmar [P4]</cp:lastModifiedBy>
  <cp:lastPrinted>2023-12-21T07:50:41Z</cp:lastPrinted>
  <dcterms:created xsi:type="dcterms:W3CDTF">2006-10-09T11:02:46Z</dcterms:created>
  <dcterms:modified xsi:type="dcterms:W3CDTF">2023-12-21T07:55:29Z</dcterms:modified>
</cp:coreProperties>
</file>